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жкх" sheetId="5" r:id="rId1"/>
  </sheets>
  <definedNames>
    <definedName name="_xlnm.Print_Area" localSheetId="0">жкх!$A$1:$M$88</definedName>
  </definedNames>
  <calcPr calcId="145621"/>
</workbook>
</file>

<file path=xl/calcChain.xml><?xml version="1.0" encoding="utf-8"?>
<calcChain xmlns="http://schemas.openxmlformats.org/spreadsheetml/2006/main">
  <c r="K81" i="5" l="1"/>
  <c r="E29" i="5" l="1"/>
  <c r="K52" i="5"/>
  <c r="M34" i="5"/>
  <c r="L34" i="5"/>
  <c r="K34" i="5"/>
  <c r="J34" i="5"/>
  <c r="E56" i="5"/>
  <c r="E55" i="5"/>
  <c r="E54" i="5"/>
  <c r="M52" i="5"/>
  <c r="L52" i="5"/>
  <c r="J52" i="5"/>
  <c r="M23" i="5"/>
  <c r="L23" i="5"/>
  <c r="K23" i="5"/>
  <c r="J28" i="5" l="1"/>
  <c r="J50" i="5"/>
  <c r="L78" i="5"/>
  <c r="L74" i="5"/>
  <c r="L70" i="5"/>
  <c r="L64" i="5"/>
  <c r="L63" i="5" s="1"/>
  <c r="L58" i="5"/>
  <c r="L40" i="5"/>
  <c r="L28" i="5"/>
  <c r="L18" i="5"/>
  <c r="L14" i="5"/>
  <c r="L69" i="5" l="1"/>
  <c r="L82" i="5" s="1"/>
  <c r="J40" i="5" l="1"/>
  <c r="E46" i="5"/>
  <c r="E47" i="5"/>
  <c r="E66" i="5"/>
  <c r="E65" i="5"/>
  <c r="E68" i="5"/>
  <c r="I28" i="5"/>
  <c r="M28" i="5"/>
  <c r="K28" i="5"/>
  <c r="J67" i="5"/>
  <c r="E67" i="5" s="1"/>
  <c r="M40" i="5"/>
  <c r="K40" i="5"/>
  <c r="I40" i="5"/>
  <c r="M64" i="5" l="1"/>
  <c r="M63" i="5" s="1"/>
  <c r="K64" i="5"/>
  <c r="K63" i="5" s="1"/>
  <c r="I64" i="5"/>
  <c r="I63" i="5" s="1"/>
  <c r="H64" i="5"/>
  <c r="H63" i="5" s="1"/>
  <c r="G64" i="5"/>
  <c r="G63" i="5" s="1"/>
  <c r="F64" i="5"/>
  <c r="F63" i="5" s="1"/>
  <c r="J64" i="5"/>
  <c r="J63" i="5" s="1"/>
  <c r="E64" i="5" l="1"/>
  <c r="E63" i="5"/>
  <c r="K78" i="5"/>
  <c r="K74" i="5"/>
  <c r="K70" i="5"/>
  <c r="K58" i="5"/>
  <c r="K18" i="5"/>
  <c r="K69" i="5" l="1"/>
  <c r="K82" i="5" s="1"/>
  <c r="H28" i="5"/>
  <c r="H43" i="5"/>
  <c r="H40" i="5" s="1"/>
  <c r="E49" i="5"/>
  <c r="E21" i="5"/>
  <c r="E12" i="5"/>
  <c r="H11" i="5"/>
  <c r="E79" i="5"/>
  <c r="F78" i="5"/>
  <c r="M78" i="5"/>
  <c r="H78" i="5"/>
  <c r="G78" i="5"/>
  <c r="M70" i="5"/>
  <c r="I70" i="5"/>
  <c r="H70" i="5"/>
  <c r="G70" i="5"/>
  <c r="E77" i="5"/>
  <c r="E76" i="5"/>
  <c r="E75" i="5"/>
  <c r="M74" i="5"/>
  <c r="J74" i="5"/>
  <c r="I74" i="5"/>
  <c r="H74" i="5"/>
  <c r="F74" i="5"/>
  <c r="G74" i="5"/>
  <c r="H52" i="5"/>
  <c r="G52" i="5"/>
  <c r="F40" i="5"/>
  <c r="H34" i="5"/>
  <c r="G34" i="5"/>
  <c r="G28" i="5"/>
  <c r="F28" i="5"/>
  <c r="H23" i="5"/>
  <c r="G23" i="5"/>
  <c r="F23" i="5"/>
  <c r="E22" i="5"/>
  <c r="E20" i="5"/>
  <c r="M18" i="5"/>
  <c r="J18" i="5"/>
  <c r="I18" i="5"/>
  <c r="H18" i="5"/>
  <c r="G18" i="5"/>
  <c r="F18" i="5"/>
  <c r="M14" i="5"/>
  <c r="J14" i="5"/>
  <c r="I14" i="5"/>
  <c r="H14" i="5"/>
  <c r="G14" i="5"/>
  <c r="F14" i="5"/>
  <c r="J11" i="5"/>
  <c r="I11" i="5"/>
  <c r="E51" i="5"/>
  <c r="E48" i="5"/>
  <c r="E45" i="5"/>
  <c r="E42" i="5"/>
  <c r="E41" i="5"/>
  <c r="G50" i="5"/>
  <c r="E50" i="5" s="1"/>
  <c r="G44" i="5"/>
  <c r="E44" i="5" s="1"/>
  <c r="E31" i="5"/>
  <c r="E15" i="5"/>
  <c r="E17" i="5"/>
  <c r="E16" i="5"/>
  <c r="E61" i="5"/>
  <c r="E60" i="5"/>
  <c r="E59" i="5"/>
  <c r="E81" i="5"/>
  <c r="E80" i="5"/>
  <c r="E73" i="5"/>
  <c r="E72" i="5"/>
  <c r="E71" i="5"/>
  <c r="E62" i="5"/>
  <c r="E57" i="5"/>
  <c r="E53" i="5"/>
  <c r="E39" i="5"/>
  <c r="E38" i="5"/>
  <c r="E37" i="5"/>
  <c r="E36" i="5"/>
  <c r="E35" i="5"/>
  <c r="E33" i="5"/>
  <c r="E32" i="5"/>
  <c r="E30" i="5"/>
  <c r="E27" i="5"/>
  <c r="E26" i="5"/>
  <c r="E25" i="5"/>
  <c r="E24" i="5"/>
  <c r="M58" i="5"/>
  <c r="J58" i="5"/>
  <c r="I58" i="5"/>
  <c r="H58" i="5"/>
  <c r="F58" i="5"/>
  <c r="I82" i="5" l="1"/>
  <c r="E74" i="5"/>
  <c r="E43" i="5"/>
  <c r="H69" i="5"/>
  <c r="H82" i="5" s="1"/>
  <c r="G40" i="5"/>
  <c r="J82" i="5"/>
  <c r="G69" i="5"/>
  <c r="M69" i="5"/>
  <c r="M82" i="5" s="1"/>
  <c r="E58" i="5"/>
  <c r="E14" i="5"/>
  <c r="E19" i="5"/>
  <c r="F70" i="5"/>
  <c r="F52" i="5"/>
  <c r="F34" i="5"/>
  <c r="E70" i="5" l="1"/>
  <c r="F69" i="5"/>
  <c r="E18" i="5"/>
  <c r="E23" i="5"/>
  <c r="G11" i="5"/>
  <c r="G82" i="5" s="1"/>
  <c r="F11" i="5"/>
  <c r="F82" i="5" s="1"/>
  <c r="E82" i="5" l="1"/>
  <c r="E11" i="5"/>
  <c r="E69" i="5"/>
  <c r="E13" i="5"/>
  <c r="E78" i="5" l="1"/>
  <c r="E40" i="5"/>
  <c r="E34" i="5"/>
  <c r="E52" i="5" l="1"/>
  <c r="E28" i="5"/>
</calcChain>
</file>

<file path=xl/comments1.xml><?xml version="1.0" encoding="utf-8"?>
<comments xmlns="http://schemas.openxmlformats.org/spreadsheetml/2006/main">
  <authors>
    <author>user</author>
  </authors>
  <commentLis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<sst xmlns="http://schemas.openxmlformats.org/spreadsheetml/2006/main" count="149" uniqueCount="90">
  <si>
    <t>Наименование мероприятия</t>
  </si>
  <si>
    <t>Сроки реализа-ции</t>
  </si>
  <si>
    <t>Сумма расходов, всего (тыс. руб.)</t>
  </si>
  <si>
    <t>приобретение электроэнергии</t>
  </si>
  <si>
    <t>противопожарная опашка и окашивание</t>
  </si>
  <si>
    <t>Участник программы</t>
  </si>
  <si>
    <t>в том числе по годам реализации программы</t>
  </si>
  <si>
    <t>Мероприятия в области пожарной безопасности</t>
  </si>
  <si>
    <t>Источники финансирования</t>
  </si>
  <si>
    <t>Приложение 1</t>
  </si>
  <si>
    <t>страхование членов добровольных пожарных дружин и пожарных цистерн</t>
  </si>
  <si>
    <t>2020 г.</t>
  </si>
  <si>
    <t>2021 г.</t>
  </si>
  <si>
    <t>2022 г.</t>
  </si>
  <si>
    <t>2023 г.</t>
  </si>
  <si>
    <t>2024 г.</t>
  </si>
  <si>
    <t>2025 г.</t>
  </si>
  <si>
    <t>2020-2025</t>
  </si>
  <si>
    <t>приобретение венков для братских захоронений</t>
  </si>
  <si>
    <t xml:space="preserve"> </t>
  </si>
  <si>
    <t>Бюджет МО СП "Деревня Ивановское"</t>
  </si>
  <si>
    <t>приобретение материалов для ремонта и содержания братских захоронений</t>
  </si>
  <si>
    <t>Всего по мероприятию</t>
  </si>
  <si>
    <t>к Постановлению администрации МО СП деревня Ивановское</t>
  </si>
  <si>
    <t xml:space="preserve">Исполнение переданных полномочий  муниципального района   по содержанию  на территории  муниципального  района  межпоселенческих мест  захоронений   </t>
  </si>
  <si>
    <t>Прочие мероприятия в области благоустройства</t>
  </si>
  <si>
    <t>Бюджет МР "Износковский район"</t>
  </si>
  <si>
    <t>Администрация МО СП д.Ивановское</t>
  </si>
  <si>
    <t>Реализация проектов развития общественной инфраструктуры, основанных на местных инициативах (по Министерству финансов)</t>
  </si>
  <si>
    <t>отчисления на капитальный ремонт   многоквартирных домов в фонд регионального оператора</t>
  </si>
  <si>
    <t xml:space="preserve"> МО СП д.Ивановское</t>
  </si>
  <si>
    <t>Содержание и ремонт братских мест захоронений</t>
  </si>
  <si>
    <t>услуги по содержанию и ремонту братских захоронений</t>
  </si>
  <si>
    <t>Содержание гражанских кладбищ</t>
  </si>
  <si>
    <t>Перечень мероприятий муниципальной программы</t>
  </si>
  <si>
    <t>"Развитие жилищно-коммунального хозяйства на территории муниципального образования сельское поселение деревня Ивановское"</t>
  </si>
  <si>
    <t>Устройство колодца д.Малиновка</t>
  </si>
  <si>
    <t>Исполнение переданны полномочий муниципального района по организации в границах поселения электро-, тепло-, газо- и водоснабжения населения, водоотведения, снабжения населения топливом</t>
  </si>
  <si>
    <t xml:space="preserve">Организация уличного освещения </t>
  </si>
  <si>
    <t>замена ламп уличного освещения на светодиодные</t>
  </si>
  <si>
    <t xml:space="preserve">технологическое присоединение </t>
  </si>
  <si>
    <t>Гравировка на мемориальных плитах фамилий  погибших воинов, захороненных в братских захоронениях</t>
  </si>
  <si>
    <t>разработка и проверка смет на ремонт мест братских захоронений</t>
  </si>
  <si>
    <t>Ремонт братского захоронения в д.Ивановское</t>
  </si>
  <si>
    <t>областной бюджет</t>
  </si>
  <si>
    <t>Благоустройство гражданского  кладбища  ур.Кулеши</t>
  </si>
  <si>
    <t>Оценка недвижимости, признание прав и регулирование отношений по государственной и муниципальной собственности, в том числе:</t>
  </si>
  <si>
    <t xml:space="preserve">Снос аварийных зданий  </t>
  </si>
  <si>
    <t>Содержание мест воинских захоронений</t>
  </si>
  <si>
    <t>Ремонт колодцев д.Собакино д.Угрюмово</t>
  </si>
  <si>
    <t>Отмостка и чистка питьевых колодцев по ул.Речная,д.4,10 и ул.Колхозная д.7а, д.9 в д.Савино</t>
  </si>
  <si>
    <t>Кадастровые работы по постановке на кадастровый учет земельного участка под памятником в д.Угрюмово</t>
  </si>
  <si>
    <t>Кадастровые работы по постановке на кадастровый учет объекта капитального строительства (памятнк) в д.Угрюмово</t>
  </si>
  <si>
    <t>Кадастровые работы по постановке на кадастровый учет 3-х земельных участков (территория общего пользования) в д.Ивановское</t>
  </si>
  <si>
    <t>Кадастровые работы по постановке на кадастровый учет земельного участка (под объект религиозного назначения) площадью 1580,7 м2 в д.Ивановское</t>
  </si>
  <si>
    <t>Исполнение переданных пономочий муниципального района на обеспечение проживающих в поселении и нуждающихся в жилых помещениях малоимущих граждан жилыми помещениями и по содержанию жилищного фонда</t>
  </si>
  <si>
    <t>Прочие мероприятия в области жилищного хозяйства</t>
  </si>
  <si>
    <t>Визуальное и инструментальное обследование многоквартирных жилых домов</t>
  </si>
  <si>
    <t>Услуги по расчистке территории от строительного мусора в д.Савино по ул.Московская д.8</t>
  </si>
  <si>
    <t>ремонт и устройство освещения</t>
  </si>
  <si>
    <t>организация мест сбора ТКО</t>
  </si>
  <si>
    <t>окашивание территории  поселения</t>
  </si>
  <si>
    <t xml:space="preserve">разработка и проверка смет  </t>
  </si>
  <si>
    <t>благоустройство территории у здания ФАПа в д.Ивановское</t>
  </si>
  <si>
    <t>опиловка старовозрастных и высокорослых деревьев</t>
  </si>
  <si>
    <t>приобретение материалов для выполнения работ по благоустройству</t>
  </si>
  <si>
    <t>инженерно-геодезические работы по проведению топографической съемки и кадастровые работы</t>
  </si>
  <si>
    <t>Обустройство ул.Центральная  в д.Ивановское 1 этап</t>
  </si>
  <si>
    <t>средства населенияи и спонсоров</t>
  </si>
  <si>
    <t>средства поселения</t>
  </si>
  <si>
    <t xml:space="preserve">работы по уборке территории СП (по договору) </t>
  </si>
  <si>
    <t>Промывка трубопровода наружной канализации в д.Савино</t>
  </si>
  <si>
    <t>Ремонт кровли дома № 15 по ул.Центральная в д.Ивановское</t>
  </si>
  <si>
    <t>Ремонт памятника, ограждения и подготовка места для проведения мероприятия, посвященного перезахоронению воинов на "Ивановском поле"</t>
  </si>
  <si>
    <t xml:space="preserve"> МО СП д.Ивановское, МР "Износковский район"</t>
  </si>
  <si>
    <t>Организация уличного освещения  в д.Ивановское по ул.Центральная11,Новая  4,д.Савино ул.Колхозная, ул.Московская, Угрюмово,д.Собакино д.13,34</t>
  </si>
  <si>
    <t>ликвидация несанкционированных свалок</t>
  </si>
  <si>
    <t>приобретение и установка пожарных гидрантов</t>
  </si>
  <si>
    <t>Обустройство детской игровой площадки в д.Ивановское (укладка резинового покрытия 15м*15м)</t>
  </si>
  <si>
    <t>средства муниципального района (за счет природоохранных мероприятий)</t>
  </si>
  <si>
    <t>Реализация общественно-значимых проектов по благоустройству сельских территорий (Мин-во с/х)</t>
  </si>
  <si>
    <t>МО СП д.Ивановское</t>
  </si>
  <si>
    <t>МР "Износковский район"</t>
  </si>
  <si>
    <t>приобретение адресных табличек</t>
  </si>
  <si>
    <t xml:space="preserve"> МР "Износковский район"</t>
  </si>
  <si>
    <t xml:space="preserve">приобретение запчастей для пожарной цистерны и ее обслуживание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</si>
  <si>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09.04.2025 №7</t>
  </si>
  <si>
    <r>
      <t xml:space="preserve">(в редакции от 30.12.2020 г. № 33; от </t>
    </r>
    <r>
      <rPr>
        <sz val="12"/>
        <color theme="1"/>
        <rFont val="Times New Roman"/>
        <family val="1"/>
        <charset val="204"/>
      </rPr>
      <t>29.12.2021 г. № 56; от 26.12.2022 № 114; от 11.09.2024 г.№22,от 21.10.2024 №29                                                                                                                                                                                                                  от 23.10.2023 № 32 , от 01.03.2024  №7, от 20.03.2024 №10, от 13.06.2024 №15, от 21.10.2024  №29, от 03.12.2024 №32, от  03.03.2025 №4)</t>
    </r>
  </si>
  <si>
    <t>Обустройство ул.Центральная  в д.Ивановское  укладка плитки, парковка, арка, озеленение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</si>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</sst>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,##0.00000"/>
    <numFmt numFmtId="167" formatCode="0.00000"/>
    <numFmt numFmtId="168" formatCode="0.000"/>
  </numFmts>
  <fonts count="19" x14ac:knownFonts="1">
    <font>
      <sz val="10"/>
      <name val="Arial"/>
    </font>
    <font>
      <b/>
      <sz val="14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0"/>
      <color rgb="FF000000"/>
      <name val="Arial Cyr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4">
      <alignment horizontal="left" vertical="top" wrapText="1"/>
    </xf>
    <xf numFmtId="0" fontId="17" fillId="3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0" xfId="0" applyFont="1"/>
    <xf numFmtId="164" fontId="0" fillId="0" borderId="0" xfId="0" applyNumberFormat="1"/>
    <xf numFmtId="165" fontId="5" fillId="0" borderId="1" xfId="0" applyNumberFormat="1" applyFont="1" applyBorder="1" applyAlignment="1">
      <alignment vertical="top"/>
    </xf>
    <xf numFmtId="165" fontId="11" fillId="0" borderId="1" xfId="0" applyNumberFormat="1" applyFont="1" applyFill="1" applyBorder="1" applyAlignment="1">
      <alignment horizontal="right" vertical="top"/>
    </xf>
    <xf numFmtId="165" fontId="7" fillId="0" borderId="1" xfId="0" applyNumberFormat="1" applyFont="1" applyBorder="1" applyAlignment="1">
      <alignment vertical="top"/>
    </xf>
    <xf numFmtId="165" fontId="7" fillId="0" borderId="1" xfId="0" applyNumberFormat="1" applyFont="1" applyFill="1" applyBorder="1" applyAlignment="1">
      <alignment horizontal="right" vertical="top"/>
    </xf>
    <xf numFmtId="165" fontId="5" fillId="0" borderId="1" xfId="0" applyNumberFormat="1" applyFont="1" applyFill="1" applyBorder="1" applyAlignment="1">
      <alignment horizontal="right" vertical="top"/>
    </xf>
    <xf numFmtId="165" fontId="7" fillId="0" borderId="1" xfId="0" applyNumberFormat="1" applyFont="1" applyFill="1" applyBorder="1" applyAlignment="1">
      <alignment vertical="top"/>
    </xf>
    <xf numFmtId="165" fontId="12" fillId="0" borderId="1" xfId="0" applyNumberFormat="1" applyFont="1" applyFill="1" applyBorder="1" applyAlignment="1">
      <alignment vertical="top"/>
    </xf>
    <xf numFmtId="165" fontId="11" fillId="0" borderId="1" xfId="0" applyNumberFormat="1" applyFont="1" applyFill="1" applyBorder="1" applyAlignment="1">
      <alignment vertical="top"/>
    </xf>
    <xf numFmtId="165" fontId="10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/>
    </xf>
    <xf numFmtId="165" fontId="8" fillId="0" borderId="1" xfId="0" applyNumberFormat="1" applyFont="1" applyFill="1" applyBorder="1" applyAlignment="1">
      <alignment vertical="top"/>
    </xf>
    <xf numFmtId="165" fontId="5" fillId="0" borderId="1" xfId="0" applyNumberFormat="1" applyFont="1" applyBorder="1"/>
    <xf numFmtId="0" fontId="11" fillId="0" borderId="1" xfId="0" applyFont="1" applyBorder="1" applyAlignment="1">
      <alignment vertical="top" wrapText="1"/>
    </xf>
    <xf numFmtId="0" fontId="14" fillId="0" borderId="4" xfId="1" applyNumberFormat="1" applyFont="1" applyProtection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Border="1" applyAlignment="1">
      <alignment horizontal="right" vertical="top"/>
    </xf>
    <xf numFmtId="165" fontId="11" fillId="0" borderId="0" xfId="0" applyNumberFormat="1" applyFont="1" applyFill="1" applyBorder="1" applyAlignment="1">
      <alignment vertical="top"/>
    </xf>
    <xf numFmtId="165" fontId="10" fillId="0" borderId="0" xfId="0" applyNumberFormat="1" applyFont="1" applyFill="1" applyBorder="1" applyAlignment="1">
      <alignment vertical="top"/>
    </xf>
    <xf numFmtId="165" fontId="10" fillId="2" borderId="0" xfId="0" applyNumberFormat="1" applyFont="1" applyFill="1" applyBorder="1" applyAlignment="1">
      <alignment vertical="top"/>
    </xf>
    <xf numFmtId="165" fontId="10" fillId="0" borderId="0" xfId="0" applyNumberFormat="1" applyFont="1" applyFill="1" applyBorder="1" applyAlignment="1">
      <alignment vertical="top" wrapText="1"/>
    </xf>
    <xf numFmtId="165" fontId="10" fillId="0" borderId="0" xfId="0" applyNumberFormat="1" applyFont="1" applyBorder="1" applyAlignment="1">
      <alignment vertical="top"/>
    </xf>
    <xf numFmtId="165" fontId="11" fillId="0" borderId="0" xfId="0" applyNumberFormat="1" applyFont="1" applyBorder="1"/>
    <xf numFmtId="165" fontId="9" fillId="0" borderId="0" xfId="0" applyNumberFormat="1" applyFont="1"/>
    <xf numFmtId="165" fontId="5" fillId="0" borderId="1" xfId="0" applyNumberFormat="1" applyFont="1" applyFill="1" applyBorder="1"/>
    <xf numFmtId="166" fontId="5" fillId="0" borderId="1" xfId="0" applyNumberFormat="1" applyFont="1" applyFill="1" applyBorder="1" applyAlignment="1">
      <alignment vertical="top"/>
    </xf>
    <xf numFmtId="166" fontId="6" fillId="0" borderId="1" xfId="0" applyNumberFormat="1" applyFont="1" applyFill="1" applyBorder="1" applyAlignment="1">
      <alignment vertical="top"/>
    </xf>
    <xf numFmtId="167" fontId="5" fillId="0" borderId="1" xfId="0" applyNumberFormat="1" applyFont="1" applyFill="1" applyBorder="1" applyAlignment="1">
      <alignment vertical="top"/>
    </xf>
    <xf numFmtId="0" fontId="7" fillId="0" borderId="6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168" fontId="9" fillId="0" borderId="0" xfId="0" applyNumberFormat="1" applyFont="1" applyFill="1"/>
    <xf numFmtId="0" fontId="9" fillId="0" borderId="0" xfId="0" applyFont="1" applyFill="1"/>
    <xf numFmtId="0" fontId="0" fillId="0" borderId="0" xfId="0" applyFill="1"/>
    <xf numFmtId="0" fontId="6" fillId="0" borderId="1" xfId="0" applyFont="1" applyBorder="1" applyAlignment="1">
      <alignment horizontal="center" vertical="top" wrapText="1"/>
    </xf>
    <xf numFmtId="0" fontId="18" fillId="0" borderId="8" xfId="2" applyFont="1" applyFill="1" applyBorder="1" applyAlignment="1">
      <alignment vertical="top" wrapText="1"/>
    </xf>
    <xf numFmtId="165" fontId="11" fillId="0" borderId="1" xfId="0" applyNumberFormat="1" applyFont="1" applyFill="1" applyBorder="1"/>
    <xf numFmtId="165" fontId="6" fillId="0" borderId="1" xfId="0" applyNumberFormat="1" applyFont="1" applyFill="1" applyBorder="1" applyAlignment="1">
      <alignment horizontal="right" vertical="top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wrapText="1"/>
    </xf>
  </cellXfs>
  <cellStyles count="3">
    <cellStyle name="xl26" xfId="1"/>
    <cellStyle name="Обычный" xfId="0" builtinId="0"/>
    <cellStyle name="Обычный_Рачет расходов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9"/>
  <sheetViews>
    <sheetView tabSelected="1" workbookViewId="0">
      <selection activeCell="K14" sqref="K14"/>
    </sheetView>
  </sheetViews>
  <sheetFormatPr defaultRowHeight="12.75" x14ac:dyDescent="0.2"/>
  <cols>
    <col min="1" max="1" width="48.5703125" customWidth="1"/>
    <col min="2" max="2" width="6.85546875" customWidth="1"/>
    <col min="3" max="3" width="12.28515625" customWidth="1"/>
    <col min="4" max="4" width="12.140625" customWidth="1"/>
    <col min="5" max="5" width="12.42578125" customWidth="1"/>
    <col min="6" max="9" width="10.7109375" customWidth="1"/>
    <col min="10" max="10" width="12.7109375" style="53" customWidth="1"/>
    <col min="11" max="13" width="10.7109375" customWidth="1"/>
    <col min="14" max="14" width="9.7109375" customWidth="1"/>
  </cols>
  <sheetData>
    <row r="1" spans="1:14" ht="15.75" x14ac:dyDescent="0.25">
      <c r="A1" s="66" t="s">
        <v>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28"/>
    </row>
    <row r="2" spans="1:14" ht="15.75" x14ac:dyDescent="0.25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8"/>
    </row>
    <row r="3" spans="1:14" ht="15.75" x14ac:dyDescent="0.25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28"/>
    </row>
    <row r="4" spans="1:14" ht="30.75" customHeight="1" x14ac:dyDescent="0.25">
      <c r="A4" s="75" t="s">
        <v>87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28"/>
    </row>
    <row r="5" spans="1:14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30"/>
    </row>
    <row r="6" spans="1:14" ht="18.75" x14ac:dyDescent="0.3">
      <c r="A6" s="67" t="s">
        <v>34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29"/>
    </row>
    <row r="7" spans="1:14" ht="20.25" customHeight="1" x14ac:dyDescent="0.3">
      <c r="A7" s="67" t="s">
        <v>35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29"/>
    </row>
    <row r="8" spans="1:14" ht="20.25" customHeight="1" x14ac:dyDescent="0.25">
      <c r="A8" s="1"/>
      <c r="B8" s="1"/>
      <c r="C8" s="1"/>
      <c r="D8" s="1"/>
      <c r="E8" s="1"/>
      <c r="F8" s="48"/>
      <c r="G8" s="48"/>
      <c r="H8" s="48"/>
      <c r="I8" s="48"/>
      <c r="J8" s="48"/>
      <c r="K8" s="48"/>
      <c r="L8" s="48"/>
      <c r="M8" s="48"/>
      <c r="N8" s="27"/>
    </row>
    <row r="9" spans="1:14" ht="20.25" customHeight="1" x14ac:dyDescent="0.2">
      <c r="A9" s="72" t="s">
        <v>0</v>
      </c>
      <c r="B9" s="73" t="s">
        <v>1</v>
      </c>
      <c r="C9" s="73" t="s">
        <v>5</v>
      </c>
      <c r="D9" s="72" t="s">
        <v>8</v>
      </c>
      <c r="E9" s="72" t="s">
        <v>2</v>
      </c>
      <c r="F9" s="74" t="s">
        <v>6</v>
      </c>
      <c r="G9" s="74"/>
      <c r="H9" s="74"/>
      <c r="I9" s="74"/>
      <c r="J9" s="74"/>
      <c r="K9" s="74"/>
      <c r="L9" s="74"/>
      <c r="M9" s="74"/>
      <c r="N9" s="31"/>
    </row>
    <row r="10" spans="1:14" ht="64.5" customHeight="1" x14ac:dyDescent="0.2">
      <c r="A10" s="72"/>
      <c r="B10" s="73"/>
      <c r="C10" s="73"/>
      <c r="D10" s="72"/>
      <c r="E10" s="72"/>
      <c r="F10" s="49" t="s">
        <v>11</v>
      </c>
      <c r="G10" s="49" t="s">
        <v>12</v>
      </c>
      <c r="H10" s="49" t="s">
        <v>13</v>
      </c>
      <c r="I10" s="49" t="s">
        <v>14</v>
      </c>
      <c r="J10" s="49" t="s">
        <v>15</v>
      </c>
      <c r="K10" s="49" t="s">
        <v>16</v>
      </c>
      <c r="L10" s="49">
        <v>2026</v>
      </c>
      <c r="M10" s="49">
        <v>2027</v>
      </c>
      <c r="N10" s="32"/>
    </row>
    <row r="11" spans="1:14" ht="94.5" x14ac:dyDescent="0.2">
      <c r="A11" s="2" t="s">
        <v>55</v>
      </c>
      <c r="B11" s="4" t="s">
        <v>17</v>
      </c>
      <c r="C11" s="4" t="s">
        <v>27</v>
      </c>
      <c r="D11" s="4" t="s">
        <v>26</v>
      </c>
      <c r="E11" s="10">
        <f>SUM(F11:M11)</f>
        <v>181.047</v>
      </c>
      <c r="F11" s="11">
        <f>SUM(F13)</f>
        <v>31.524000000000001</v>
      </c>
      <c r="G11" s="14">
        <f t="shared" ref="G11:J11" si="0">SUM(G13)</f>
        <v>29.048999999999999</v>
      </c>
      <c r="H11" s="14">
        <f>SUM(H12:H13)</f>
        <v>120.474</v>
      </c>
      <c r="I11" s="14">
        <f t="shared" si="0"/>
        <v>0</v>
      </c>
      <c r="J11" s="14">
        <f t="shared" si="0"/>
        <v>0</v>
      </c>
      <c r="K11" s="14">
        <v>0</v>
      </c>
      <c r="L11" s="14">
        <v>0</v>
      </c>
      <c r="M11" s="14">
        <v>0</v>
      </c>
      <c r="N11" s="33"/>
    </row>
    <row r="12" spans="1:14" ht="31.5" x14ac:dyDescent="0.2">
      <c r="A12" s="3" t="s">
        <v>72</v>
      </c>
      <c r="B12" s="7"/>
      <c r="C12" s="7"/>
      <c r="D12" s="7"/>
      <c r="E12" s="12">
        <f>SUM(F12:M12)</f>
        <v>120.474</v>
      </c>
      <c r="F12" s="26"/>
      <c r="G12" s="13"/>
      <c r="H12" s="13">
        <v>120.474</v>
      </c>
      <c r="I12" s="13"/>
      <c r="J12" s="13"/>
      <c r="K12" s="13"/>
      <c r="L12" s="13"/>
      <c r="M12" s="13"/>
      <c r="N12" s="34"/>
    </row>
    <row r="13" spans="1:14" ht="47.25" x14ac:dyDescent="0.2">
      <c r="A13" s="3" t="s">
        <v>29</v>
      </c>
      <c r="B13" s="7"/>
      <c r="C13" s="7"/>
      <c r="D13" s="7"/>
      <c r="E13" s="12">
        <f>SUM(F13:M13)</f>
        <v>60.573</v>
      </c>
      <c r="F13" s="13">
        <v>31.524000000000001</v>
      </c>
      <c r="G13" s="13">
        <v>29.048999999999999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35"/>
    </row>
    <row r="14" spans="1:14" ht="78.75" x14ac:dyDescent="0.2">
      <c r="A14" s="2" t="s">
        <v>56</v>
      </c>
      <c r="B14" s="4" t="s">
        <v>17</v>
      </c>
      <c r="C14" s="4" t="s">
        <v>27</v>
      </c>
      <c r="D14" s="4" t="s">
        <v>26</v>
      </c>
      <c r="E14" s="10">
        <f t="shared" ref="E14:E17" si="1">SUM(F14:M14)</f>
        <v>785.99300000000005</v>
      </c>
      <c r="F14" s="14">
        <f>SUM(F15:F17)</f>
        <v>172.58500000000001</v>
      </c>
      <c r="G14" s="14">
        <f t="shared" ref="G14:M14" si="2">SUM(G15:G17)</f>
        <v>613.40800000000002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 t="s">
        <v>89</v>
      </c>
      <c r="L14" s="14">
        <f t="shared" ref="K14:L14" si="3">SUM(L15:L17)</f>
        <v>0</v>
      </c>
      <c r="M14" s="14">
        <f t="shared" si="2"/>
        <v>0</v>
      </c>
      <c r="N14" s="33"/>
    </row>
    <row r="15" spans="1:14" ht="15.75" x14ac:dyDescent="0.2">
      <c r="A15" s="6" t="s">
        <v>47</v>
      </c>
      <c r="B15" s="4"/>
      <c r="C15" s="4"/>
      <c r="D15" s="4"/>
      <c r="E15" s="12">
        <f t="shared" si="1"/>
        <v>289.62700000000001</v>
      </c>
      <c r="F15" s="13">
        <v>130</v>
      </c>
      <c r="G15" s="13">
        <v>159.62700000000001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33"/>
    </row>
    <row r="16" spans="1:14" ht="31.5" x14ac:dyDescent="0.2">
      <c r="A16" s="24" t="s">
        <v>57</v>
      </c>
      <c r="B16" s="7"/>
      <c r="C16" s="7"/>
      <c r="D16" s="7"/>
      <c r="E16" s="12">
        <f t="shared" si="1"/>
        <v>151.36600000000001</v>
      </c>
      <c r="F16" s="13">
        <v>42.585000000000001</v>
      </c>
      <c r="G16" s="13">
        <v>108.78100000000001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35"/>
    </row>
    <row r="17" spans="1:14" ht="47.25" x14ac:dyDescent="0.2">
      <c r="A17" s="24" t="s">
        <v>58</v>
      </c>
      <c r="B17" s="7"/>
      <c r="C17" s="7"/>
      <c r="D17" s="7"/>
      <c r="E17" s="12">
        <f t="shared" si="1"/>
        <v>345</v>
      </c>
      <c r="F17" s="13"/>
      <c r="G17" s="13">
        <v>345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35"/>
    </row>
    <row r="18" spans="1:14" ht="78.75" x14ac:dyDescent="0.2">
      <c r="A18" s="5" t="s">
        <v>37</v>
      </c>
      <c r="B18" s="4" t="s">
        <v>17</v>
      </c>
      <c r="C18" s="4" t="s">
        <v>27</v>
      </c>
      <c r="D18" s="4" t="s">
        <v>26</v>
      </c>
      <c r="E18" s="10">
        <f>SUM(F18:M18)</f>
        <v>456.096</v>
      </c>
      <c r="F18" s="20">
        <f>SUM(F19:F22)</f>
        <v>136.095</v>
      </c>
      <c r="G18" s="20">
        <f t="shared" ref="G18:M18" si="4">SUM(G19:G22)</f>
        <v>140</v>
      </c>
      <c r="H18" s="20">
        <f t="shared" si="4"/>
        <v>180.001</v>
      </c>
      <c r="I18" s="20">
        <f t="shared" si="4"/>
        <v>0</v>
      </c>
      <c r="J18" s="17">
        <f t="shared" si="4"/>
        <v>0</v>
      </c>
      <c r="K18" s="20">
        <f t="shared" ref="K18:L18" si="5">SUM(K19:K22)</f>
        <v>0</v>
      </c>
      <c r="L18" s="20">
        <f t="shared" si="5"/>
        <v>0</v>
      </c>
      <c r="M18" s="20">
        <f t="shared" si="4"/>
        <v>0</v>
      </c>
      <c r="N18" s="36"/>
    </row>
    <row r="19" spans="1:14" ht="15.75" x14ac:dyDescent="0.2">
      <c r="A19" s="6" t="s">
        <v>36</v>
      </c>
      <c r="B19" s="7"/>
      <c r="C19" s="7"/>
      <c r="D19" s="7"/>
      <c r="E19" s="12">
        <f t="shared" ref="E19:E22" si="6">SUM(F19:M19)</f>
        <v>136.095</v>
      </c>
      <c r="F19" s="15">
        <v>136.095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37"/>
    </row>
    <row r="20" spans="1:14" ht="15.75" x14ac:dyDescent="0.2">
      <c r="A20" s="6" t="s">
        <v>49</v>
      </c>
      <c r="B20" s="7"/>
      <c r="C20" s="7"/>
      <c r="D20" s="7"/>
      <c r="E20" s="12">
        <f t="shared" si="6"/>
        <v>140</v>
      </c>
      <c r="F20" s="15"/>
      <c r="G20" s="15"/>
      <c r="H20" s="15">
        <v>140</v>
      </c>
      <c r="I20" s="15"/>
      <c r="J20" s="15"/>
      <c r="K20" s="15"/>
      <c r="L20" s="15"/>
      <c r="M20" s="15"/>
      <c r="N20" s="37"/>
    </row>
    <row r="21" spans="1:14" ht="16.5" customHeight="1" x14ac:dyDescent="0.2">
      <c r="A21" s="25" t="s">
        <v>71</v>
      </c>
      <c r="B21" s="7"/>
      <c r="C21" s="7"/>
      <c r="D21" s="7"/>
      <c r="E21" s="12">
        <f>SUM(F21:M21)</f>
        <v>40.000999999999998</v>
      </c>
      <c r="F21" s="15"/>
      <c r="G21" s="15"/>
      <c r="H21" s="15">
        <v>40.000999999999998</v>
      </c>
      <c r="I21" s="15"/>
      <c r="J21" s="15"/>
      <c r="K21" s="15"/>
      <c r="L21" s="15"/>
      <c r="M21" s="15"/>
      <c r="N21" s="37"/>
    </row>
    <row r="22" spans="1:14" ht="34.5" customHeight="1" x14ac:dyDescent="0.2">
      <c r="A22" s="24" t="s">
        <v>50</v>
      </c>
      <c r="B22" s="7"/>
      <c r="C22" s="7"/>
      <c r="D22" s="7"/>
      <c r="E22" s="12">
        <f t="shared" si="6"/>
        <v>140</v>
      </c>
      <c r="F22" s="15">
        <v>0</v>
      </c>
      <c r="G22" s="15">
        <v>140</v>
      </c>
      <c r="H22" s="15">
        <v>0</v>
      </c>
      <c r="I22" s="15">
        <v>0</v>
      </c>
      <c r="J22" s="18">
        <v>0</v>
      </c>
      <c r="K22" s="15">
        <v>0</v>
      </c>
      <c r="L22" s="15">
        <v>0</v>
      </c>
      <c r="M22" s="15">
        <v>0</v>
      </c>
      <c r="N22" s="37"/>
    </row>
    <row r="23" spans="1:14" ht="78.75" x14ac:dyDescent="0.2">
      <c r="A23" s="5" t="s">
        <v>24</v>
      </c>
      <c r="B23" s="4" t="s">
        <v>17</v>
      </c>
      <c r="C23" s="4" t="s">
        <v>27</v>
      </c>
      <c r="D23" s="4" t="s">
        <v>26</v>
      </c>
      <c r="E23" s="10">
        <f>SUM(F23:M23)</f>
        <v>581.45000000000005</v>
      </c>
      <c r="F23" s="20">
        <f>SUM(F24:F27)</f>
        <v>19.536999999999999</v>
      </c>
      <c r="G23" s="20">
        <f t="shared" ref="G23:H23" si="7">SUM(G24:G27)</f>
        <v>75</v>
      </c>
      <c r="H23" s="20">
        <f t="shared" si="7"/>
        <v>254.625</v>
      </c>
      <c r="I23" s="20">
        <v>58.588000000000001</v>
      </c>
      <c r="J23" s="20">
        <v>20</v>
      </c>
      <c r="K23" s="20">
        <f>SUM(K24:K27)</f>
        <v>153.69999999999999</v>
      </c>
      <c r="L23" s="20">
        <f t="shared" ref="L23:M23" si="8">SUM(L24:L27)</f>
        <v>0</v>
      </c>
      <c r="M23" s="20">
        <f t="shared" si="8"/>
        <v>0</v>
      </c>
      <c r="N23" s="36"/>
    </row>
    <row r="24" spans="1:14" ht="15.75" x14ac:dyDescent="0.2">
      <c r="A24" s="6" t="s">
        <v>48</v>
      </c>
      <c r="B24" s="7"/>
      <c r="C24" s="7"/>
      <c r="D24" s="7"/>
      <c r="E24" s="12">
        <f>SUM(F24:M24)</f>
        <v>224.137</v>
      </c>
      <c r="F24" s="15">
        <v>19.536999999999999</v>
      </c>
      <c r="G24" s="15"/>
      <c r="H24" s="15">
        <v>0</v>
      </c>
      <c r="I24" s="15">
        <v>30.9</v>
      </c>
      <c r="J24" s="18">
        <v>20</v>
      </c>
      <c r="K24" s="18">
        <v>153.69999999999999</v>
      </c>
      <c r="L24" s="15">
        <v>0</v>
      </c>
      <c r="M24" s="15">
        <v>0</v>
      </c>
      <c r="N24" s="37"/>
    </row>
    <row r="25" spans="1:14" ht="15.75" x14ac:dyDescent="0.2">
      <c r="A25" s="6" t="s">
        <v>33</v>
      </c>
      <c r="B25" s="7"/>
      <c r="C25" s="7"/>
      <c r="D25" s="7"/>
      <c r="E25" s="12">
        <f t="shared" ref="E25:E27" si="9">SUM(F25:M25)</f>
        <v>136.625</v>
      </c>
      <c r="F25" s="21"/>
      <c r="G25" s="15">
        <v>60</v>
      </c>
      <c r="H25" s="15">
        <v>67.525000000000006</v>
      </c>
      <c r="I25" s="15">
        <v>9.1</v>
      </c>
      <c r="J25" s="15" t="s">
        <v>19</v>
      </c>
      <c r="K25" s="15">
        <v>0</v>
      </c>
      <c r="L25" s="15">
        <v>0</v>
      </c>
      <c r="M25" s="15">
        <v>0</v>
      </c>
      <c r="N25" s="37"/>
    </row>
    <row r="26" spans="1:14" ht="63" x14ac:dyDescent="0.2">
      <c r="A26" s="6" t="s">
        <v>73</v>
      </c>
      <c r="B26" s="7"/>
      <c r="C26" s="7"/>
      <c r="D26" s="7"/>
      <c r="E26" s="12">
        <f t="shared" si="9"/>
        <v>205.68799999999999</v>
      </c>
      <c r="F26" s="21"/>
      <c r="G26" s="15"/>
      <c r="H26" s="15">
        <v>187.1</v>
      </c>
      <c r="I26" s="15">
        <v>18.588000000000001</v>
      </c>
      <c r="J26" s="15"/>
      <c r="K26" s="57">
        <v>0</v>
      </c>
      <c r="L26" s="57">
        <v>0</v>
      </c>
      <c r="M26" s="57">
        <v>0</v>
      </c>
      <c r="N26" s="37"/>
    </row>
    <row r="27" spans="1:14" ht="31.5" x14ac:dyDescent="0.2">
      <c r="A27" s="6" t="s">
        <v>45</v>
      </c>
      <c r="B27" s="7"/>
      <c r="C27" s="7"/>
      <c r="D27" s="7"/>
      <c r="E27" s="12">
        <f t="shared" si="9"/>
        <v>15</v>
      </c>
      <c r="F27" s="15"/>
      <c r="G27" s="15">
        <v>15</v>
      </c>
      <c r="H27" s="15"/>
      <c r="I27" s="15"/>
      <c r="J27" s="15"/>
      <c r="K27" s="57">
        <v>0</v>
      </c>
      <c r="L27" s="57">
        <v>0</v>
      </c>
      <c r="M27" s="57">
        <v>0</v>
      </c>
      <c r="N27" s="37"/>
    </row>
    <row r="28" spans="1:14" ht="64.5" customHeight="1" x14ac:dyDescent="0.2">
      <c r="A28" s="2" t="s">
        <v>38</v>
      </c>
      <c r="B28" s="4" t="s">
        <v>17</v>
      </c>
      <c r="C28" s="4" t="s">
        <v>27</v>
      </c>
      <c r="D28" s="4" t="s">
        <v>30</v>
      </c>
      <c r="E28" s="10">
        <f>SUM(F28:M28)</f>
        <v>4679.0120000000006</v>
      </c>
      <c r="F28" s="17">
        <f>SUM(F30:F33)</f>
        <v>566.18499999999995</v>
      </c>
      <c r="G28" s="17">
        <f>SUM(G30:G33)</f>
        <v>348.78899999999999</v>
      </c>
      <c r="H28" s="17">
        <f>SUM(H29:H33)</f>
        <v>512.45600000000002</v>
      </c>
      <c r="I28" s="17">
        <f>SUM(I29:I33)</f>
        <v>397.63499999999999</v>
      </c>
      <c r="J28" s="17">
        <f t="shared" ref="J28:M28" si="10">SUM(J29:J33)</f>
        <v>515.14100000000008</v>
      </c>
      <c r="K28" s="17">
        <f t="shared" si="10"/>
        <v>570.98199999999997</v>
      </c>
      <c r="L28" s="17">
        <f t="shared" ref="L28" si="11">SUM(L29:L33)</f>
        <v>883.91200000000003</v>
      </c>
      <c r="M28" s="17">
        <f t="shared" si="10"/>
        <v>883.91200000000003</v>
      </c>
      <c r="N28" s="36"/>
    </row>
    <row r="29" spans="1:14" ht="48" customHeight="1" x14ac:dyDescent="0.2">
      <c r="A29" s="3" t="s">
        <v>75</v>
      </c>
      <c r="B29" s="4"/>
      <c r="C29" s="4"/>
      <c r="D29" s="4"/>
      <c r="E29" s="12">
        <f t="shared" ref="E29:E33" si="12">SUM(F29:M29)</f>
        <v>1779.66</v>
      </c>
      <c r="F29" s="17"/>
      <c r="G29" s="17"/>
      <c r="H29" s="18">
        <v>372.45600000000002</v>
      </c>
      <c r="I29" s="15"/>
      <c r="J29" s="15" t="s">
        <v>19</v>
      </c>
      <c r="K29" s="15">
        <v>269.06799999999998</v>
      </c>
      <c r="L29" s="15">
        <v>569.06799999999998</v>
      </c>
      <c r="M29" s="15">
        <v>569.06799999999998</v>
      </c>
      <c r="N29" s="37"/>
    </row>
    <row r="30" spans="1:14" ht="15.75" x14ac:dyDescent="0.2">
      <c r="A30" s="3" t="s">
        <v>3</v>
      </c>
      <c r="B30" s="7"/>
      <c r="C30" s="7"/>
      <c r="D30" s="7"/>
      <c r="E30" s="12">
        <f t="shared" si="12"/>
        <v>1549.4699999999998</v>
      </c>
      <c r="F30" s="18">
        <v>268.14999999999998</v>
      </c>
      <c r="G30" s="15">
        <v>164.578</v>
      </c>
      <c r="H30" s="15">
        <v>140</v>
      </c>
      <c r="I30" s="15">
        <v>150</v>
      </c>
      <c r="J30" s="15">
        <v>161</v>
      </c>
      <c r="K30" s="15">
        <v>221.91399999999999</v>
      </c>
      <c r="L30" s="15">
        <v>221.91399999999999</v>
      </c>
      <c r="M30" s="15">
        <v>221.91399999999999</v>
      </c>
      <c r="N30" s="38"/>
    </row>
    <row r="31" spans="1:14" ht="15.75" x14ac:dyDescent="0.2">
      <c r="A31" s="3" t="s">
        <v>59</v>
      </c>
      <c r="B31" s="7"/>
      <c r="C31" s="7"/>
      <c r="D31" s="7"/>
      <c r="E31" s="12">
        <f t="shared" si="12"/>
        <v>381.63300000000004</v>
      </c>
      <c r="F31" s="18"/>
      <c r="G31" s="15">
        <v>150</v>
      </c>
      <c r="H31" s="16"/>
      <c r="I31" s="15"/>
      <c r="J31" s="15">
        <v>201.63300000000001</v>
      </c>
      <c r="K31" s="15">
        <v>30</v>
      </c>
      <c r="L31" s="15"/>
      <c r="M31" s="15"/>
      <c r="N31" s="38"/>
    </row>
    <row r="32" spans="1:14" ht="15.75" x14ac:dyDescent="0.2">
      <c r="A32" s="3" t="s">
        <v>40</v>
      </c>
      <c r="B32" s="7"/>
      <c r="C32" s="7"/>
      <c r="D32" s="7"/>
      <c r="E32" s="12">
        <f t="shared" si="12"/>
        <v>111.36799999999999</v>
      </c>
      <c r="F32" s="18">
        <v>101.36799999999999</v>
      </c>
      <c r="G32" s="15">
        <v>10</v>
      </c>
      <c r="H32" s="18"/>
      <c r="I32" s="15"/>
      <c r="J32" s="15"/>
      <c r="K32" s="15"/>
      <c r="L32" s="15"/>
      <c r="M32" s="15"/>
      <c r="N32" s="38"/>
    </row>
    <row r="33" spans="1:14" ht="31.5" x14ac:dyDescent="0.2">
      <c r="A33" s="3" t="s">
        <v>39</v>
      </c>
      <c r="B33" s="7"/>
      <c r="C33" s="7"/>
      <c r="D33" s="7"/>
      <c r="E33" s="12">
        <f t="shared" si="12"/>
        <v>856.88100000000009</v>
      </c>
      <c r="F33" s="18">
        <v>196.667</v>
      </c>
      <c r="G33" s="15">
        <v>24.210999999999999</v>
      </c>
      <c r="H33" s="15"/>
      <c r="I33" s="15">
        <v>247.63499999999999</v>
      </c>
      <c r="J33" s="15">
        <v>152.50800000000001</v>
      </c>
      <c r="K33" s="15">
        <v>50</v>
      </c>
      <c r="L33" s="15">
        <v>92.93</v>
      </c>
      <c r="M33" s="15">
        <v>92.93</v>
      </c>
      <c r="N33" s="38"/>
    </row>
    <row r="34" spans="1:14" ht="78.75" x14ac:dyDescent="0.2">
      <c r="A34" s="2" t="s">
        <v>31</v>
      </c>
      <c r="B34" s="4" t="s">
        <v>17</v>
      </c>
      <c r="C34" s="4" t="s">
        <v>27</v>
      </c>
      <c r="D34" s="4" t="s">
        <v>30</v>
      </c>
      <c r="E34" s="10">
        <f>SUM(F34:M34)</f>
        <v>253.49</v>
      </c>
      <c r="F34" s="17">
        <f t="shared" ref="F34:H34" si="13">SUM(F35:F39)</f>
        <v>37.69</v>
      </c>
      <c r="G34" s="17">
        <f t="shared" si="13"/>
        <v>16</v>
      </c>
      <c r="H34" s="17">
        <f t="shared" si="13"/>
        <v>15.6</v>
      </c>
      <c r="I34" s="20">
        <v>49.2</v>
      </c>
      <c r="J34" s="20">
        <f>SUM(J35:J39)</f>
        <v>30</v>
      </c>
      <c r="K34" s="17">
        <f t="shared" ref="K34:M34" si="14">SUM(K35:K39)</f>
        <v>35</v>
      </c>
      <c r="L34" s="17">
        <f t="shared" si="14"/>
        <v>35</v>
      </c>
      <c r="M34" s="17">
        <f t="shared" si="14"/>
        <v>35</v>
      </c>
      <c r="N34" s="36"/>
    </row>
    <row r="35" spans="1:14" ht="31.5" x14ac:dyDescent="0.2">
      <c r="A35" s="6" t="s">
        <v>18</v>
      </c>
      <c r="B35" s="7"/>
      <c r="C35" s="7"/>
      <c r="D35" s="7"/>
      <c r="E35" s="12">
        <f t="shared" ref="E35:E39" si="15">SUM(F35:M35)</f>
        <v>203.25</v>
      </c>
      <c r="F35" s="15">
        <v>11.65</v>
      </c>
      <c r="G35" s="15">
        <v>16</v>
      </c>
      <c r="H35" s="15">
        <v>15.6</v>
      </c>
      <c r="I35" s="15">
        <v>25</v>
      </c>
      <c r="J35" s="15">
        <v>30</v>
      </c>
      <c r="K35" s="15">
        <v>35</v>
      </c>
      <c r="L35" s="15">
        <v>35</v>
      </c>
      <c r="M35" s="15">
        <v>35</v>
      </c>
      <c r="N35" s="37"/>
    </row>
    <row r="36" spans="1:14" ht="47.25" x14ac:dyDescent="0.2">
      <c r="A36" s="6" t="s">
        <v>41</v>
      </c>
      <c r="B36" s="6"/>
      <c r="C36" s="7"/>
      <c r="D36" s="7"/>
      <c r="E36" s="12">
        <f t="shared" si="15"/>
        <v>21</v>
      </c>
      <c r="F36" s="19">
        <v>21</v>
      </c>
      <c r="G36" s="19">
        <v>0</v>
      </c>
      <c r="H36" s="15">
        <v>0</v>
      </c>
      <c r="I36" s="15">
        <v>0</v>
      </c>
      <c r="J36" s="19">
        <v>0</v>
      </c>
      <c r="K36" s="19">
        <v>0</v>
      </c>
      <c r="L36" s="19">
        <v>0</v>
      </c>
      <c r="M36" s="19">
        <v>0</v>
      </c>
      <c r="N36" s="39"/>
    </row>
    <row r="37" spans="1:14" ht="31.5" x14ac:dyDescent="0.2">
      <c r="A37" s="6" t="s">
        <v>21</v>
      </c>
      <c r="B37" s="7"/>
      <c r="C37" s="7"/>
      <c r="D37" s="7"/>
      <c r="E37" s="12">
        <f t="shared" si="15"/>
        <v>24.2</v>
      </c>
      <c r="F37" s="15">
        <v>0</v>
      </c>
      <c r="G37" s="15">
        <v>0</v>
      </c>
      <c r="H37" s="15">
        <v>0</v>
      </c>
      <c r="I37" s="15">
        <v>24.2</v>
      </c>
      <c r="J37" s="15">
        <v>0</v>
      </c>
      <c r="K37" s="15">
        <v>0</v>
      </c>
      <c r="L37" s="15">
        <v>0</v>
      </c>
      <c r="M37" s="15">
        <v>0</v>
      </c>
      <c r="N37" s="37"/>
    </row>
    <row r="38" spans="1:14" ht="31.5" x14ac:dyDescent="0.2">
      <c r="A38" s="6" t="s">
        <v>32</v>
      </c>
      <c r="B38" s="7"/>
      <c r="C38" s="7"/>
      <c r="D38" s="7"/>
      <c r="E38" s="12">
        <f t="shared" si="15"/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37"/>
    </row>
    <row r="39" spans="1:14" ht="31.5" x14ac:dyDescent="0.2">
      <c r="A39" s="6" t="s">
        <v>42</v>
      </c>
      <c r="B39" s="7"/>
      <c r="C39" s="7"/>
      <c r="D39" s="7"/>
      <c r="E39" s="12">
        <f t="shared" si="15"/>
        <v>5.04</v>
      </c>
      <c r="F39" s="15">
        <v>5.04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37"/>
    </row>
    <row r="40" spans="1:14" ht="66" customHeight="1" x14ac:dyDescent="0.2">
      <c r="A40" s="5" t="s">
        <v>25</v>
      </c>
      <c r="B40" s="4" t="s">
        <v>17</v>
      </c>
      <c r="C40" s="4" t="s">
        <v>27</v>
      </c>
      <c r="D40" s="4" t="s">
        <v>30</v>
      </c>
      <c r="E40" s="10">
        <f>SUM(F40:M40)</f>
        <v>2106.1440000000002</v>
      </c>
      <c r="F40" s="20">
        <f>SUM(F41:F51)</f>
        <v>132.809</v>
      </c>
      <c r="G40" s="20">
        <f t="shared" ref="G40:M40" si="16">SUM(G41:G51)</f>
        <v>330.69</v>
      </c>
      <c r="H40" s="20">
        <f t="shared" si="16"/>
        <v>218.43399999999997</v>
      </c>
      <c r="I40" s="20">
        <f t="shared" si="16"/>
        <v>125.17500000000001</v>
      </c>
      <c r="J40" s="17">
        <f>J41+J42+J43+J44+J45+J46+J47+J48+J49+J50+J51</f>
        <v>244.71899999999999</v>
      </c>
      <c r="K40" s="17">
        <f t="shared" si="16"/>
        <v>286.61799999999999</v>
      </c>
      <c r="L40" s="17">
        <f t="shared" ref="L40" si="17">SUM(L41:L51)</f>
        <v>382.08199999999999</v>
      </c>
      <c r="M40" s="17">
        <f t="shared" si="16"/>
        <v>385.61699999999996</v>
      </c>
      <c r="N40" s="36"/>
    </row>
    <row r="41" spans="1:14" ht="50.25" customHeight="1" x14ac:dyDescent="0.2">
      <c r="A41" s="6" t="s">
        <v>66</v>
      </c>
      <c r="B41" s="7"/>
      <c r="C41" s="7"/>
      <c r="D41" s="7"/>
      <c r="E41" s="12">
        <f>SUM(F41:M41)</f>
        <v>33</v>
      </c>
      <c r="F41" s="15"/>
      <c r="G41" s="15">
        <v>33</v>
      </c>
      <c r="H41" s="16"/>
      <c r="I41" s="15"/>
      <c r="J41" s="15"/>
      <c r="K41" s="15"/>
      <c r="L41" s="15"/>
      <c r="M41" s="15"/>
      <c r="N41" s="37"/>
    </row>
    <row r="42" spans="1:14" ht="15.75" x14ac:dyDescent="0.2">
      <c r="A42" s="6" t="s">
        <v>60</v>
      </c>
      <c r="B42" s="7"/>
      <c r="C42" s="7"/>
      <c r="D42" s="7"/>
      <c r="E42" s="12">
        <f t="shared" ref="E42:E51" si="18">SUM(F42:M42)</f>
        <v>19.62</v>
      </c>
      <c r="F42" s="15">
        <v>19.62</v>
      </c>
      <c r="G42" s="15">
        <v>0</v>
      </c>
      <c r="H42" s="15"/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37"/>
    </row>
    <row r="43" spans="1:14" ht="15.75" x14ac:dyDescent="0.2">
      <c r="A43" s="6" t="s">
        <v>61</v>
      </c>
      <c r="B43" s="7"/>
      <c r="C43" s="7"/>
      <c r="D43" s="7"/>
      <c r="E43" s="12">
        <f t="shared" si="18"/>
        <v>525.33199999999999</v>
      </c>
      <c r="F43" s="15">
        <v>75.058999999999997</v>
      </c>
      <c r="G43" s="15">
        <v>41.378</v>
      </c>
      <c r="H43" s="15">
        <f>38+13.134</f>
        <v>51.134</v>
      </c>
      <c r="I43" s="15">
        <v>57.045000000000002</v>
      </c>
      <c r="J43" s="15">
        <v>0</v>
      </c>
      <c r="K43" s="15">
        <v>0</v>
      </c>
      <c r="L43" s="15">
        <v>150.358</v>
      </c>
      <c r="M43" s="15">
        <v>150.358</v>
      </c>
      <c r="N43" s="38"/>
    </row>
    <row r="44" spans="1:14" ht="31.5" x14ac:dyDescent="0.2">
      <c r="A44" s="6" t="s">
        <v>63</v>
      </c>
      <c r="B44" s="7"/>
      <c r="C44" s="7"/>
      <c r="D44" s="7"/>
      <c r="E44" s="12">
        <f t="shared" si="18"/>
        <v>93.588999999999999</v>
      </c>
      <c r="F44" s="15"/>
      <c r="G44" s="15">
        <f>61.758+5.992+20.596+5.243</f>
        <v>93.588999999999999</v>
      </c>
      <c r="H44" s="16"/>
      <c r="I44" s="15"/>
      <c r="J44" s="15"/>
      <c r="K44" s="15"/>
      <c r="L44" s="15"/>
      <c r="M44" s="15"/>
      <c r="N44" s="38"/>
    </row>
    <row r="45" spans="1:14" ht="15.75" x14ac:dyDescent="0.2">
      <c r="A45" s="6" t="s">
        <v>62</v>
      </c>
      <c r="B45" s="7"/>
      <c r="C45" s="7"/>
      <c r="D45" s="7"/>
      <c r="E45" s="12">
        <f t="shared" si="18"/>
        <v>238.9</v>
      </c>
      <c r="F45" s="15"/>
      <c r="G45" s="15">
        <v>20</v>
      </c>
      <c r="H45" s="15">
        <v>78.900000000000006</v>
      </c>
      <c r="I45" s="15">
        <v>30</v>
      </c>
      <c r="J45" s="15">
        <v>0</v>
      </c>
      <c r="K45" s="15">
        <v>0</v>
      </c>
      <c r="L45" s="15">
        <v>55</v>
      </c>
      <c r="M45" s="15">
        <v>55</v>
      </c>
      <c r="N45" s="38"/>
    </row>
    <row r="46" spans="1:14" ht="15.75" x14ac:dyDescent="0.2">
      <c r="A46" s="47" t="s">
        <v>83</v>
      </c>
      <c r="B46" s="7"/>
      <c r="C46" s="7"/>
      <c r="D46" s="7"/>
      <c r="E46" s="12">
        <f t="shared" si="18"/>
        <v>17.5</v>
      </c>
      <c r="F46" s="15"/>
      <c r="G46" s="15"/>
      <c r="H46" s="15"/>
      <c r="I46" s="15"/>
      <c r="J46" s="15">
        <v>17.5</v>
      </c>
      <c r="K46" s="15"/>
      <c r="L46" s="15"/>
      <c r="M46" s="15"/>
      <c r="N46" s="38"/>
    </row>
    <row r="47" spans="1:14" ht="63" x14ac:dyDescent="0.2">
      <c r="A47" s="61" t="s">
        <v>64</v>
      </c>
      <c r="B47" s="7"/>
      <c r="C47" s="7"/>
      <c r="D47" s="7" t="s">
        <v>82</v>
      </c>
      <c r="E47" s="12">
        <f t="shared" si="18"/>
        <v>492.00700000000001</v>
      </c>
      <c r="F47" s="15"/>
      <c r="G47" s="15"/>
      <c r="H47" s="15"/>
      <c r="I47" s="15"/>
      <c r="J47" s="15">
        <v>205.38900000000001</v>
      </c>
      <c r="K47" s="15">
        <v>286.61799999999999</v>
      </c>
      <c r="L47" s="15"/>
      <c r="M47" s="15"/>
      <c r="N47" s="38"/>
    </row>
    <row r="48" spans="1:14" ht="47.25" x14ac:dyDescent="0.2">
      <c r="A48" s="62"/>
      <c r="B48" s="7"/>
      <c r="C48" s="7"/>
      <c r="D48" s="7" t="s">
        <v>81</v>
      </c>
      <c r="E48" s="12">
        <f t="shared" si="18"/>
        <v>35</v>
      </c>
      <c r="F48" s="15"/>
      <c r="G48" s="15">
        <v>35</v>
      </c>
      <c r="H48" s="16"/>
      <c r="I48" s="15"/>
      <c r="J48" s="15">
        <v>0</v>
      </c>
      <c r="K48" s="57">
        <v>0</v>
      </c>
      <c r="L48" s="57">
        <v>0</v>
      </c>
      <c r="M48" s="57">
        <v>0</v>
      </c>
      <c r="N48" s="38"/>
    </row>
    <row r="49" spans="1:14" ht="15.75" x14ac:dyDescent="0.2">
      <c r="A49" s="6" t="s">
        <v>76</v>
      </c>
      <c r="B49" s="7"/>
      <c r="C49" s="7"/>
      <c r="D49" s="7"/>
      <c r="E49" s="12">
        <f t="shared" si="18"/>
        <v>242.56299999999999</v>
      </c>
      <c r="F49" s="15"/>
      <c r="G49" s="15"/>
      <c r="H49" s="15">
        <v>38.1</v>
      </c>
      <c r="I49" s="15"/>
      <c r="J49" s="15"/>
      <c r="K49" s="15"/>
      <c r="L49" s="15">
        <v>100.464</v>
      </c>
      <c r="M49" s="15">
        <v>103.999</v>
      </c>
      <c r="N49" s="38"/>
    </row>
    <row r="50" spans="1:14" ht="31.5" x14ac:dyDescent="0.2">
      <c r="A50" s="6" t="s">
        <v>65</v>
      </c>
      <c r="B50" s="7"/>
      <c r="C50" s="7"/>
      <c r="D50" s="7"/>
      <c r="E50" s="12">
        <f t="shared" si="18"/>
        <v>135.21299999999999</v>
      </c>
      <c r="F50" s="15"/>
      <c r="G50" s="15">
        <f>8+61.593</f>
        <v>69.593000000000004</v>
      </c>
      <c r="H50" s="15">
        <v>50.3</v>
      </c>
      <c r="I50" s="15"/>
      <c r="J50" s="15">
        <f>7.115+8.205</f>
        <v>15.32</v>
      </c>
      <c r="K50" s="57">
        <v>0</v>
      </c>
      <c r="L50" s="57">
        <v>0</v>
      </c>
      <c r="M50" s="57">
        <v>0</v>
      </c>
      <c r="N50" s="38"/>
    </row>
    <row r="51" spans="1:14" ht="31.5" x14ac:dyDescent="0.2">
      <c r="A51" s="6" t="s">
        <v>70</v>
      </c>
      <c r="B51" s="7"/>
      <c r="C51" s="7"/>
      <c r="D51" s="7"/>
      <c r="E51" s="12">
        <f t="shared" si="18"/>
        <v>273.42</v>
      </c>
      <c r="F51" s="15">
        <v>38.130000000000003</v>
      </c>
      <c r="G51" s="15">
        <v>38.130000000000003</v>
      </c>
      <c r="H51" s="15"/>
      <c r="I51" s="15">
        <v>38.130000000000003</v>
      </c>
      <c r="J51" s="15">
        <v>6.51</v>
      </c>
      <c r="K51" s="15">
        <v>0</v>
      </c>
      <c r="L51" s="15">
        <v>76.260000000000005</v>
      </c>
      <c r="M51" s="15">
        <v>76.260000000000005</v>
      </c>
      <c r="N51" s="37"/>
    </row>
    <row r="52" spans="1:14" ht="94.5" x14ac:dyDescent="0.2">
      <c r="A52" s="23" t="s">
        <v>7</v>
      </c>
      <c r="B52" s="4" t="s">
        <v>17</v>
      </c>
      <c r="C52" s="4" t="s">
        <v>27</v>
      </c>
      <c r="D52" s="4" t="s">
        <v>74</v>
      </c>
      <c r="E52" s="10">
        <f>SUM(F52:M52)</f>
        <v>1613.1909999999998</v>
      </c>
      <c r="F52" s="20">
        <f>SUM(F53:F57)</f>
        <v>20.74</v>
      </c>
      <c r="G52" s="20">
        <f t="shared" ref="G52:H52" si="19">SUM(G53:G57)</f>
        <v>20</v>
      </c>
      <c r="H52" s="20">
        <f t="shared" si="19"/>
        <v>244.61600000000001</v>
      </c>
      <c r="I52" s="20">
        <v>100</v>
      </c>
      <c r="J52" s="20">
        <f>J53+J54+J55+J57</f>
        <v>122.52500000000001</v>
      </c>
      <c r="K52" s="17">
        <f>K53+K54+K55+K56+K57</f>
        <v>585.77</v>
      </c>
      <c r="L52" s="17">
        <f>L53+L54+L55+L56+L57</f>
        <v>259.77</v>
      </c>
      <c r="M52" s="17">
        <f>M53+M54+M55+M56+M57</f>
        <v>259.77</v>
      </c>
      <c r="N52" s="36"/>
    </row>
    <row r="53" spans="1:14" ht="47.25" x14ac:dyDescent="0.2">
      <c r="A53" s="68" t="s">
        <v>4</v>
      </c>
      <c r="B53" s="7"/>
      <c r="C53" s="7"/>
      <c r="D53" s="54" t="s">
        <v>30</v>
      </c>
      <c r="E53" s="12">
        <f t="shared" ref="E53:E57" si="20">SUM(F53:M53)</f>
        <v>759.42099999999994</v>
      </c>
      <c r="F53" s="18">
        <v>20.74</v>
      </c>
      <c r="G53" s="18">
        <v>20</v>
      </c>
      <c r="H53" s="18">
        <v>244.61600000000001</v>
      </c>
      <c r="I53" s="18">
        <v>100</v>
      </c>
      <c r="J53" s="15">
        <v>22.524999999999999</v>
      </c>
      <c r="K53" s="18"/>
      <c r="L53" s="18">
        <v>175.77</v>
      </c>
      <c r="M53" s="18">
        <v>175.77</v>
      </c>
      <c r="N53" s="40"/>
    </row>
    <row r="54" spans="1:14" ht="47.25" x14ac:dyDescent="0.2">
      <c r="A54" s="69"/>
      <c r="B54" s="7"/>
      <c r="C54" s="7"/>
      <c r="D54" s="54" t="s">
        <v>84</v>
      </c>
      <c r="E54" s="12">
        <f t="shared" si="20"/>
        <v>650.77</v>
      </c>
      <c r="F54" s="18"/>
      <c r="G54" s="18"/>
      <c r="H54" s="18"/>
      <c r="I54" s="18"/>
      <c r="J54" s="15">
        <v>100</v>
      </c>
      <c r="K54" s="18">
        <v>550.77</v>
      </c>
      <c r="L54" s="18"/>
      <c r="M54" s="18"/>
      <c r="N54" s="40"/>
    </row>
    <row r="55" spans="1:14" ht="31.5" x14ac:dyDescent="0.2">
      <c r="A55" s="3" t="s">
        <v>77</v>
      </c>
      <c r="B55" s="7"/>
      <c r="C55" s="7"/>
      <c r="D55" s="7"/>
      <c r="E55" s="12">
        <f t="shared" si="20"/>
        <v>0</v>
      </c>
      <c r="F55" s="15"/>
      <c r="G55" s="15"/>
      <c r="H55" s="15"/>
      <c r="I55" s="15">
        <v>0</v>
      </c>
      <c r="J55" s="15"/>
      <c r="K55" s="15"/>
      <c r="L55" s="15"/>
      <c r="M55" s="15"/>
      <c r="N55" s="40"/>
    </row>
    <row r="56" spans="1:14" ht="31.5" x14ac:dyDescent="0.2">
      <c r="A56" s="55" t="s">
        <v>85</v>
      </c>
      <c r="B56" s="7"/>
      <c r="C56" s="7"/>
      <c r="D56" s="7"/>
      <c r="E56" s="12">
        <f t="shared" si="20"/>
        <v>203</v>
      </c>
      <c r="F56" s="15"/>
      <c r="G56" s="15"/>
      <c r="H56" s="15"/>
      <c r="I56" s="15"/>
      <c r="J56" s="15"/>
      <c r="K56" s="15">
        <v>35</v>
      </c>
      <c r="L56" s="15">
        <v>84</v>
      </c>
      <c r="M56" s="15">
        <v>84</v>
      </c>
      <c r="N56" s="40"/>
    </row>
    <row r="57" spans="1:14" ht="31.5" x14ac:dyDescent="0.2">
      <c r="A57" s="3" t="s">
        <v>10</v>
      </c>
      <c r="B57" s="7"/>
      <c r="C57" s="7"/>
      <c r="D57" s="7"/>
      <c r="E57" s="12">
        <f t="shared" si="20"/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40"/>
    </row>
    <row r="58" spans="1:14" ht="51.75" customHeight="1" x14ac:dyDescent="0.2">
      <c r="A58" s="2" t="s">
        <v>46</v>
      </c>
      <c r="B58" s="4" t="s">
        <v>17</v>
      </c>
      <c r="C58" s="4" t="s">
        <v>27</v>
      </c>
      <c r="D58" s="4" t="s">
        <v>30</v>
      </c>
      <c r="E58" s="10">
        <f t="shared" ref="E58:E77" si="21">SUM(F58:M58)</f>
        <v>42</v>
      </c>
      <c r="F58" s="20">
        <f>SUM(F62)</f>
        <v>0</v>
      </c>
      <c r="G58" s="20">
        <v>42</v>
      </c>
      <c r="H58" s="20">
        <f t="shared" ref="H58:M58" si="22">SUM(H62)</f>
        <v>0</v>
      </c>
      <c r="I58" s="20">
        <f t="shared" si="22"/>
        <v>0</v>
      </c>
      <c r="J58" s="20">
        <f t="shared" si="22"/>
        <v>0</v>
      </c>
      <c r="K58" s="17">
        <f t="shared" ref="K58:L58" si="23">SUM(K62)</f>
        <v>0</v>
      </c>
      <c r="L58" s="20">
        <f t="shared" si="23"/>
        <v>0</v>
      </c>
      <c r="M58" s="20">
        <f t="shared" si="22"/>
        <v>0</v>
      </c>
      <c r="N58" s="36"/>
    </row>
    <row r="59" spans="1:14" ht="32.25" customHeight="1" x14ac:dyDescent="0.2">
      <c r="A59" s="3" t="s">
        <v>51</v>
      </c>
      <c r="B59" s="4"/>
      <c r="C59" s="4"/>
      <c r="D59" s="4"/>
      <c r="E59" s="12">
        <f t="shared" si="21"/>
        <v>7</v>
      </c>
      <c r="F59" s="15"/>
      <c r="G59" s="15">
        <v>7</v>
      </c>
      <c r="H59" s="15"/>
      <c r="I59" s="15"/>
      <c r="J59" s="15"/>
      <c r="K59" s="15"/>
      <c r="L59" s="15"/>
      <c r="M59" s="15"/>
      <c r="N59" s="37"/>
    </row>
    <row r="60" spans="1:14" ht="51.75" customHeight="1" x14ac:dyDescent="0.2">
      <c r="A60" s="3" t="s">
        <v>52</v>
      </c>
      <c r="B60" s="4"/>
      <c r="C60" s="4"/>
      <c r="D60" s="4"/>
      <c r="E60" s="12">
        <f t="shared" si="21"/>
        <v>7</v>
      </c>
      <c r="F60" s="15"/>
      <c r="G60" s="15">
        <v>7</v>
      </c>
      <c r="H60" s="15"/>
      <c r="I60" s="15"/>
      <c r="J60" s="15"/>
      <c r="K60" s="15"/>
      <c r="L60" s="15"/>
      <c r="M60" s="15"/>
      <c r="N60" s="37"/>
    </row>
    <row r="61" spans="1:14" ht="51.75" customHeight="1" x14ac:dyDescent="0.2">
      <c r="A61" s="3" t="s">
        <v>53</v>
      </c>
      <c r="B61" s="4"/>
      <c r="C61" s="4"/>
      <c r="D61" s="4"/>
      <c r="E61" s="12">
        <f t="shared" si="21"/>
        <v>21</v>
      </c>
      <c r="F61" s="15"/>
      <c r="G61" s="15">
        <v>21</v>
      </c>
      <c r="H61" s="15"/>
      <c r="I61" s="15"/>
      <c r="J61" s="15"/>
      <c r="K61" s="15"/>
      <c r="L61" s="15"/>
      <c r="M61" s="15"/>
      <c r="N61" s="37"/>
    </row>
    <row r="62" spans="1:14" ht="51.75" customHeight="1" x14ac:dyDescent="0.2">
      <c r="A62" s="3" t="s">
        <v>54</v>
      </c>
      <c r="B62" s="7"/>
      <c r="C62" s="7"/>
      <c r="D62" s="7"/>
      <c r="E62" s="12">
        <f>SUM(F62:M62)</f>
        <v>7</v>
      </c>
      <c r="F62" s="15"/>
      <c r="G62" s="15">
        <v>7</v>
      </c>
      <c r="H62" s="15"/>
      <c r="I62" s="15"/>
      <c r="J62" s="15"/>
      <c r="K62" s="15"/>
      <c r="L62" s="15"/>
      <c r="M62" s="15"/>
      <c r="N62" s="40"/>
    </row>
    <row r="63" spans="1:14" ht="34.5" customHeight="1" x14ac:dyDescent="0.2">
      <c r="A63" s="2" t="s">
        <v>80</v>
      </c>
      <c r="B63" s="7"/>
      <c r="C63" s="7"/>
      <c r="D63" s="7"/>
      <c r="E63" s="44">
        <f t="shared" ref="E63:E64" si="24">SUM(F63:M63)</f>
        <v>2771.6509899999996</v>
      </c>
      <c r="F63" s="46">
        <f t="shared" ref="F63:I63" si="25">F64</f>
        <v>0</v>
      </c>
      <c r="G63" s="46">
        <f t="shared" si="25"/>
        <v>0</v>
      </c>
      <c r="H63" s="46">
        <f t="shared" si="25"/>
        <v>0</v>
      </c>
      <c r="I63" s="46">
        <f t="shared" si="25"/>
        <v>0</v>
      </c>
      <c r="J63" s="46">
        <f>J64</f>
        <v>2771.6509899999996</v>
      </c>
      <c r="K63" s="46">
        <f t="shared" ref="K63:M63" si="26">K64</f>
        <v>0</v>
      </c>
      <c r="L63" s="46">
        <f t="shared" si="26"/>
        <v>0</v>
      </c>
      <c r="M63" s="46">
        <f t="shared" si="26"/>
        <v>0</v>
      </c>
      <c r="N63" s="40"/>
    </row>
    <row r="64" spans="1:14" ht="47.25" customHeight="1" x14ac:dyDescent="0.2">
      <c r="A64" s="2" t="s">
        <v>78</v>
      </c>
      <c r="B64" s="7"/>
      <c r="C64" s="7"/>
      <c r="D64" s="7"/>
      <c r="E64" s="44">
        <f t="shared" si="24"/>
        <v>2771.6509899999996</v>
      </c>
      <c r="F64" s="46">
        <f t="shared" ref="F64:I64" si="27">SUM(F65:F68)</f>
        <v>0</v>
      </c>
      <c r="G64" s="46">
        <f t="shared" si="27"/>
        <v>0</v>
      </c>
      <c r="H64" s="46">
        <f t="shared" si="27"/>
        <v>0</v>
      </c>
      <c r="I64" s="46">
        <f t="shared" si="27"/>
        <v>0</v>
      </c>
      <c r="J64" s="46">
        <f>SUM(J65:J68)</f>
        <v>2771.6509899999996</v>
      </c>
      <c r="K64" s="46">
        <f t="shared" ref="K64:M64" si="28">SUM(K65:K68)</f>
        <v>0</v>
      </c>
      <c r="L64" s="46">
        <f t="shared" ref="L64" si="29">SUM(L65:L68)</f>
        <v>0</v>
      </c>
      <c r="M64" s="46">
        <f t="shared" si="28"/>
        <v>0</v>
      </c>
      <c r="N64" s="40"/>
    </row>
    <row r="65" spans="1:14" ht="19.5" customHeight="1" x14ac:dyDescent="0.2">
      <c r="A65" s="3" t="s">
        <v>44</v>
      </c>
      <c r="B65" s="7"/>
      <c r="C65" s="7"/>
      <c r="D65" s="7"/>
      <c r="E65" s="45">
        <f>SUM(F65:M65)</f>
        <v>1760.0833399999999</v>
      </c>
      <c r="F65" s="15"/>
      <c r="G65" s="15"/>
      <c r="H65" s="15"/>
      <c r="I65" s="15"/>
      <c r="J65" s="45">
        <v>1760.0833399999999</v>
      </c>
      <c r="K65" s="15"/>
      <c r="L65" s="15"/>
      <c r="M65" s="15"/>
      <c r="N65" s="40"/>
    </row>
    <row r="66" spans="1:14" ht="35.25" customHeight="1" x14ac:dyDescent="0.2">
      <c r="A66" s="3" t="s">
        <v>79</v>
      </c>
      <c r="B66" s="7"/>
      <c r="C66" s="7"/>
      <c r="D66" s="7"/>
      <c r="E66" s="45">
        <f t="shared" ref="E66:E68" si="30">SUM(F66:M66)</f>
        <v>914.60564999999997</v>
      </c>
      <c r="F66" s="15"/>
      <c r="G66" s="15"/>
      <c r="H66" s="15"/>
      <c r="I66" s="15"/>
      <c r="J66" s="45">
        <v>914.60564999999997</v>
      </c>
      <c r="K66" s="15"/>
      <c r="L66" s="15"/>
      <c r="M66" s="15"/>
      <c r="N66" s="40"/>
    </row>
    <row r="67" spans="1:14" ht="35.25" customHeight="1" x14ac:dyDescent="0.2">
      <c r="A67" s="3" t="s">
        <v>68</v>
      </c>
      <c r="B67" s="7"/>
      <c r="C67" s="7"/>
      <c r="D67" s="7"/>
      <c r="E67" s="45">
        <f t="shared" si="30"/>
        <v>26.244999999999997</v>
      </c>
      <c r="F67" s="15"/>
      <c r="G67" s="15"/>
      <c r="H67" s="15"/>
      <c r="I67" s="15"/>
      <c r="J67" s="45">
        <f>25.144+1.101</f>
        <v>26.244999999999997</v>
      </c>
      <c r="K67" s="15"/>
      <c r="L67" s="15"/>
      <c r="M67" s="15"/>
      <c r="N67" s="40"/>
    </row>
    <row r="68" spans="1:14" ht="19.5" customHeight="1" x14ac:dyDescent="0.2">
      <c r="A68" s="3" t="s">
        <v>69</v>
      </c>
      <c r="B68" s="7"/>
      <c r="C68" s="7"/>
      <c r="D68" s="7"/>
      <c r="E68" s="45">
        <f t="shared" si="30"/>
        <v>70.716999999999999</v>
      </c>
      <c r="F68" s="15"/>
      <c r="G68" s="15"/>
      <c r="H68" s="15"/>
      <c r="I68" s="15"/>
      <c r="J68" s="45">
        <v>70.716999999999999</v>
      </c>
      <c r="K68" s="15"/>
      <c r="L68" s="15"/>
      <c r="M68" s="15"/>
      <c r="N68" s="40"/>
    </row>
    <row r="69" spans="1:14" ht="63" x14ac:dyDescent="0.2">
      <c r="A69" s="5" t="s">
        <v>28</v>
      </c>
      <c r="B69" s="7"/>
      <c r="C69" s="6"/>
      <c r="D69" s="7"/>
      <c r="E69" s="10">
        <f t="shared" si="21"/>
        <v>6326.7039699999996</v>
      </c>
      <c r="F69" s="20">
        <f t="shared" ref="F69" si="31">F70+F74+F78</f>
        <v>297.298</v>
      </c>
      <c r="G69" s="20">
        <f>G70+G74+G78</f>
        <v>718.31100000000004</v>
      </c>
      <c r="H69" s="20">
        <f t="shared" ref="H69:M69" si="32">H70+H74+H78</f>
        <v>1022.4659999999999</v>
      </c>
      <c r="I69" s="20">
        <v>1136.3699999999999</v>
      </c>
      <c r="J69" s="20">
        <v>1198.5729699999999</v>
      </c>
      <c r="K69" s="20">
        <f t="shared" ref="K69:L69" si="33">K70+K74+K78</f>
        <v>1953.6859999999999</v>
      </c>
      <c r="L69" s="20">
        <f t="shared" si="33"/>
        <v>0</v>
      </c>
      <c r="M69" s="20">
        <f t="shared" si="32"/>
        <v>0</v>
      </c>
      <c r="N69" s="36"/>
    </row>
    <row r="70" spans="1:14" ht="31.5" x14ac:dyDescent="0.2">
      <c r="A70" s="5" t="s">
        <v>43</v>
      </c>
      <c r="B70" s="58"/>
      <c r="C70" s="59"/>
      <c r="D70" s="60"/>
      <c r="E70" s="10">
        <f t="shared" si="21"/>
        <v>297.298</v>
      </c>
      <c r="F70" s="20">
        <f>SUM(F71:F73)</f>
        <v>297.298</v>
      </c>
      <c r="G70" s="20">
        <f t="shared" ref="G70:M70" si="34">SUM(G71:G73)</f>
        <v>0</v>
      </c>
      <c r="H70" s="20">
        <f t="shared" si="34"/>
        <v>0</v>
      </c>
      <c r="I70" s="20">
        <f t="shared" si="34"/>
        <v>0</v>
      </c>
      <c r="J70" s="20"/>
      <c r="K70" s="20">
        <f t="shared" ref="K70:L70" si="35">SUM(K71:K73)</f>
        <v>0</v>
      </c>
      <c r="L70" s="20">
        <f t="shared" si="35"/>
        <v>0</v>
      </c>
      <c r="M70" s="20">
        <f t="shared" si="34"/>
        <v>0</v>
      </c>
      <c r="N70" s="36"/>
    </row>
    <row r="71" spans="1:14" ht="78.75" x14ac:dyDescent="0.2">
      <c r="A71" s="6" t="s">
        <v>44</v>
      </c>
      <c r="B71" s="7" t="s">
        <v>17</v>
      </c>
      <c r="C71" s="7" t="s">
        <v>27</v>
      </c>
      <c r="D71" s="7" t="s">
        <v>44</v>
      </c>
      <c r="E71" s="12">
        <f t="shared" si="21"/>
        <v>254.42500000000001</v>
      </c>
      <c r="F71" s="15">
        <v>254.42500000000001</v>
      </c>
      <c r="G71" s="16"/>
      <c r="H71" s="15"/>
      <c r="I71" s="15"/>
      <c r="J71" s="15"/>
      <c r="K71" s="15"/>
      <c r="L71" s="15"/>
      <c r="M71" s="15"/>
      <c r="N71" s="38"/>
    </row>
    <row r="72" spans="1:14" ht="78.75" x14ac:dyDescent="0.2">
      <c r="A72" s="6" t="s">
        <v>68</v>
      </c>
      <c r="B72" s="7" t="s">
        <v>17</v>
      </c>
      <c r="C72" s="7" t="s">
        <v>27</v>
      </c>
      <c r="D72" s="7" t="s">
        <v>30</v>
      </c>
      <c r="E72" s="12">
        <f t="shared" si="21"/>
        <v>28.582000000000001</v>
      </c>
      <c r="F72" s="15">
        <v>28.582000000000001</v>
      </c>
      <c r="G72" s="16"/>
      <c r="H72" s="15"/>
      <c r="I72" s="15"/>
      <c r="J72" s="15"/>
      <c r="K72" s="15"/>
      <c r="L72" s="15"/>
      <c r="M72" s="15"/>
      <c r="N72" s="38"/>
    </row>
    <row r="73" spans="1:14" ht="78.75" x14ac:dyDescent="0.2">
      <c r="A73" s="6" t="s">
        <v>69</v>
      </c>
      <c r="B73" s="7" t="s">
        <v>17</v>
      </c>
      <c r="C73" s="7" t="s">
        <v>27</v>
      </c>
      <c r="D73" s="7" t="s">
        <v>30</v>
      </c>
      <c r="E73" s="12">
        <f t="shared" si="21"/>
        <v>14.291</v>
      </c>
      <c r="F73" s="15">
        <v>14.291</v>
      </c>
      <c r="G73" s="16"/>
      <c r="H73" s="15"/>
      <c r="I73" s="15"/>
      <c r="J73" s="15"/>
      <c r="K73" s="15"/>
      <c r="L73" s="15"/>
      <c r="M73" s="15"/>
      <c r="N73" s="38"/>
    </row>
    <row r="74" spans="1:14" ht="31.5" x14ac:dyDescent="0.2">
      <c r="A74" s="5" t="s">
        <v>67</v>
      </c>
      <c r="B74" s="58"/>
      <c r="C74" s="59"/>
      <c r="D74" s="60"/>
      <c r="E74" s="10">
        <f t="shared" si="21"/>
        <v>718.31100000000004</v>
      </c>
      <c r="F74" s="20">
        <f t="shared" ref="F74" si="36">SUM(F75:F77)</f>
        <v>0</v>
      </c>
      <c r="G74" s="20">
        <f>SUM(G75:G77)</f>
        <v>718.31100000000004</v>
      </c>
      <c r="H74" s="20">
        <f t="shared" ref="H74:M74" si="37">SUM(H75:H77)</f>
        <v>0</v>
      </c>
      <c r="I74" s="20">
        <f t="shared" si="37"/>
        <v>0</v>
      </c>
      <c r="J74" s="20">
        <f t="shared" si="37"/>
        <v>0</v>
      </c>
      <c r="K74" s="20">
        <f t="shared" ref="K74:L74" si="38">SUM(K75:K77)</f>
        <v>0</v>
      </c>
      <c r="L74" s="20">
        <f t="shared" si="38"/>
        <v>0</v>
      </c>
      <c r="M74" s="20">
        <f t="shared" si="37"/>
        <v>0</v>
      </c>
      <c r="N74" s="36"/>
    </row>
    <row r="75" spans="1:14" ht="78.75" x14ac:dyDescent="0.2">
      <c r="A75" s="6" t="s">
        <v>44</v>
      </c>
      <c r="B75" s="7" t="s">
        <v>17</v>
      </c>
      <c r="C75" s="7" t="s">
        <v>27</v>
      </c>
      <c r="D75" s="7" t="s">
        <v>44</v>
      </c>
      <c r="E75" s="12">
        <f t="shared" si="21"/>
        <v>610.56500000000005</v>
      </c>
      <c r="F75" s="15"/>
      <c r="G75" s="15">
        <v>610.56500000000005</v>
      </c>
      <c r="H75" s="15"/>
      <c r="I75" s="15"/>
      <c r="J75" s="15"/>
      <c r="K75" s="15"/>
      <c r="L75" s="15"/>
      <c r="M75" s="15"/>
      <c r="N75" s="38"/>
    </row>
    <row r="76" spans="1:14" ht="78.75" x14ac:dyDescent="0.2">
      <c r="A76" s="6" t="s">
        <v>68</v>
      </c>
      <c r="B76" s="7" t="s">
        <v>17</v>
      </c>
      <c r="C76" s="7" t="s">
        <v>27</v>
      </c>
      <c r="D76" s="7" t="s">
        <v>30</v>
      </c>
      <c r="E76" s="12">
        <f t="shared" si="21"/>
        <v>71.831000000000003</v>
      </c>
      <c r="F76" s="15"/>
      <c r="G76" s="15">
        <v>71.831000000000003</v>
      </c>
      <c r="H76" s="15"/>
      <c r="I76" s="15"/>
      <c r="J76" s="15"/>
      <c r="K76" s="15"/>
      <c r="L76" s="15"/>
      <c r="M76" s="15"/>
      <c r="N76" s="38"/>
    </row>
    <row r="77" spans="1:14" ht="78.75" x14ac:dyDescent="0.2">
      <c r="A77" s="6" t="s">
        <v>69</v>
      </c>
      <c r="B77" s="7" t="s">
        <v>17</v>
      </c>
      <c r="C77" s="7" t="s">
        <v>27</v>
      </c>
      <c r="D77" s="7" t="s">
        <v>30</v>
      </c>
      <c r="E77" s="12">
        <f t="shared" si="21"/>
        <v>35.914999999999999</v>
      </c>
      <c r="F77" s="15"/>
      <c r="G77" s="15">
        <v>35.914999999999999</v>
      </c>
      <c r="H77" s="15"/>
      <c r="I77" s="15"/>
      <c r="J77" s="15"/>
      <c r="K77" s="15"/>
      <c r="L77" s="15"/>
      <c r="M77" s="15"/>
      <c r="N77" s="38"/>
    </row>
    <row r="78" spans="1:14" ht="47.25" x14ac:dyDescent="0.2">
      <c r="A78" s="5" t="s">
        <v>88</v>
      </c>
      <c r="B78" s="63"/>
      <c r="C78" s="64"/>
      <c r="D78" s="65"/>
      <c r="E78" s="10">
        <f>SUM(F78:M78)</f>
        <v>5311.0949699999992</v>
      </c>
      <c r="F78" s="20">
        <f>SUM(F79:F81)</f>
        <v>0</v>
      </c>
      <c r="G78" s="20">
        <f>SUM(G79:G81)</f>
        <v>0</v>
      </c>
      <c r="H78" s="20">
        <f t="shared" ref="H78:M78" si="39">SUM(H79:H81)</f>
        <v>1022.4659999999999</v>
      </c>
      <c r="I78" s="20">
        <v>1136.3699999999999</v>
      </c>
      <c r="J78" s="20">
        <v>1198.5729699999999</v>
      </c>
      <c r="K78" s="20">
        <f t="shared" ref="K78:L78" si="40">SUM(K79:K81)</f>
        <v>1953.6859999999999</v>
      </c>
      <c r="L78" s="20">
        <f t="shared" si="40"/>
        <v>0</v>
      </c>
      <c r="M78" s="20">
        <f t="shared" si="39"/>
        <v>0</v>
      </c>
      <c r="N78" s="36"/>
    </row>
    <row r="79" spans="1:14" ht="78.75" x14ac:dyDescent="0.2">
      <c r="A79" s="6" t="s">
        <v>44</v>
      </c>
      <c r="B79" s="7" t="s">
        <v>17</v>
      </c>
      <c r="C79" s="7" t="s">
        <v>27</v>
      </c>
      <c r="D79" s="7" t="s">
        <v>44</v>
      </c>
      <c r="E79" s="12">
        <f t="shared" ref="E79:E81" si="41">SUM(F79:M79)</f>
        <v>4388.7440000000006</v>
      </c>
      <c r="F79" s="15">
        <v>0</v>
      </c>
      <c r="G79" s="15">
        <v>0</v>
      </c>
      <c r="H79" s="15">
        <v>893.92899999999997</v>
      </c>
      <c r="I79" s="15">
        <v>1000</v>
      </c>
      <c r="J79" s="15">
        <v>994.81500000000005</v>
      </c>
      <c r="K79" s="15">
        <v>1500</v>
      </c>
      <c r="L79" s="15">
        <v>0</v>
      </c>
      <c r="M79" s="15">
        <v>0</v>
      </c>
      <c r="N79" s="38"/>
    </row>
    <row r="80" spans="1:14" ht="78.75" x14ac:dyDescent="0.2">
      <c r="A80" s="6" t="s">
        <v>68</v>
      </c>
      <c r="B80" s="7" t="s">
        <v>17</v>
      </c>
      <c r="C80" s="7" t="s">
        <v>27</v>
      </c>
      <c r="D80" s="7" t="s">
        <v>20</v>
      </c>
      <c r="E80" s="12">
        <f t="shared" si="41"/>
        <v>357.48599999999999</v>
      </c>
      <c r="F80" s="15">
        <v>0</v>
      </c>
      <c r="G80" s="15">
        <v>0</v>
      </c>
      <c r="H80" s="15">
        <v>39.293999999999997</v>
      </c>
      <c r="I80" s="15">
        <v>44.591999999999999</v>
      </c>
      <c r="J80" s="15">
        <v>71.914000000000001</v>
      </c>
      <c r="K80" s="15">
        <v>201.68600000000001</v>
      </c>
      <c r="L80" s="15">
        <v>0</v>
      </c>
      <c r="M80" s="15">
        <v>0</v>
      </c>
      <c r="N80" s="37"/>
    </row>
    <row r="81" spans="1:14" ht="78.75" x14ac:dyDescent="0.2">
      <c r="A81" s="6" t="s">
        <v>69</v>
      </c>
      <c r="B81" s="7" t="s">
        <v>17</v>
      </c>
      <c r="C81" s="7" t="s">
        <v>27</v>
      </c>
      <c r="D81" s="7" t="s">
        <v>20</v>
      </c>
      <c r="E81" s="12">
        <f t="shared" si="41"/>
        <v>494.64799999999997</v>
      </c>
      <c r="F81" s="15">
        <v>0</v>
      </c>
      <c r="G81" s="15">
        <v>0</v>
      </c>
      <c r="H81" s="15">
        <v>89.242999999999995</v>
      </c>
      <c r="I81" s="15">
        <v>21.562000000000001</v>
      </c>
      <c r="J81" s="15">
        <v>131.84299999999999</v>
      </c>
      <c r="K81" s="15">
        <f>152+70+30</f>
        <v>252</v>
      </c>
      <c r="L81" s="15">
        <v>0</v>
      </c>
      <c r="M81" s="15">
        <v>0</v>
      </c>
      <c r="N81" s="37"/>
    </row>
    <row r="82" spans="1:14" ht="15.75" x14ac:dyDescent="0.25">
      <c r="A82" s="70" t="s">
        <v>22</v>
      </c>
      <c r="B82" s="70"/>
      <c r="C82" s="70"/>
      <c r="D82" s="70"/>
      <c r="E82" s="22" t="e">
        <f>SUM(F82:M82)</f>
        <v>#VALUE!</v>
      </c>
      <c r="F82" s="43">
        <f>F11+F14+F18+F23+F28+F34+F40+F52+F58+F69</f>
        <v>1414.463</v>
      </c>
      <c r="G82" s="43">
        <f>G11+G14+G18+G23+G28+G34+G40+G52+G58+G69</f>
        <v>2333.2470000000003</v>
      </c>
      <c r="H82" s="43">
        <f>H11+H14+H18+H23+H28+H34+H40+H52+H58+H69</f>
        <v>2568.6719999999996</v>
      </c>
      <c r="I82" s="43">
        <f>I11+I14+I18+I23+I28+I34+I40+I52+I58+I69</f>
        <v>1866.9679999999998</v>
      </c>
      <c r="J82" s="43">
        <f>J11+J14+J18+J23+J28+J34+J40+J52+J63+J58+J69</f>
        <v>4902.6089599999996</v>
      </c>
      <c r="K82" s="56" t="e">
        <f>K11+K14+K18+K23+K28+K34+K40+K52+K58+K69</f>
        <v>#VALUE!</v>
      </c>
      <c r="L82" s="43">
        <f>L11+L14+L18+L23+L28+L34+L40+L52+L58+L69</f>
        <v>1560.7640000000001</v>
      </c>
      <c r="M82" s="43">
        <f>M11+M14+M18+M23+M28+M34+M40+M52+M58+M69</f>
        <v>1564.299</v>
      </c>
      <c r="N82" s="41"/>
    </row>
    <row r="83" spans="1:14" x14ac:dyDescent="0.2">
      <c r="F83" s="53"/>
      <c r="G83" s="53"/>
      <c r="H83" s="53"/>
      <c r="I83" s="53"/>
      <c r="J83" s="50"/>
      <c r="K83" s="53"/>
      <c r="L83" s="53"/>
      <c r="M83" s="53"/>
    </row>
    <row r="84" spans="1:14" x14ac:dyDescent="0.2">
      <c r="F84" s="53"/>
      <c r="G84" s="53"/>
      <c r="H84" s="53"/>
      <c r="I84" s="53"/>
      <c r="K84" s="53"/>
      <c r="L84" s="53"/>
      <c r="M84" s="53"/>
    </row>
    <row r="85" spans="1:14" x14ac:dyDescent="0.2">
      <c r="D85" s="8"/>
      <c r="E85" s="8"/>
      <c r="F85" s="8"/>
      <c r="G85" s="8"/>
      <c r="H85" s="8"/>
      <c r="I85" s="42"/>
      <c r="J85" s="51"/>
      <c r="K85" s="8"/>
      <c r="L85" s="8"/>
      <c r="M85" s="8"/>
      <c r="N85" s="8"/>
    </row>
    <row r="86" spans="1:14" x14ac:dyDescent="0.2">
      <c r="E86" s="42"/>
      <c r="F86" s="8"/>
      <c r="G86" s="8"/>
      <c r="H86" s="8"/>
      <c r="I86" s="8"/>
      <c r="J86" s="52"/>
      <c r="K86" s="8"/>
      <c r="L86" s="8"/>
      <c r="M86" s="8"/>
      <c r="N86" s="8"/>
    </row>
    <row r="87" spans="1:14" x14ac:dyDescent="0.2">
      <c r="E87" s="9"/>
    </row>
    <row r="89" spans="1:14" x14ac:dyDescent="0.2">
      <c r="E89" s="9"/>
    </row>
  </sheetData>
  <mergeCells count="19">
    <mergeCell ref="A82:D82"/>
    <mergeCell ref="A2:M2"/>
    <mergeCell ref="A3:M3"/>
    <mergeCell ref="A5:M5"/>
    <mergeCell ref="A9:A10"/>
    <mergeCell ref="B9:B10"/>
    <mergeCell ref="C9:C10"/>
    <mergeCell ref="D9:D10"/>
    <mergeCell ref="E9:E10"/>
    <mergeCell ref="F9:M9"/>
    <mergeCell ref="A4:M4"/>
    <mergeCell ref="B74:D74"/>
    <mergeCell ref="B70:D70"/>
    <mergeCell ref="A47:A48"/>
    <mergeCell ref="B78:D78"/>
    <mergeCell ref="A1:M1"/>
    <mergeCell ref="A6:M6"/>
    <mergeCell ref="A7:M7"/>
    <mergeCell ref="A53:A54"/>
  </mergeCells>
  <phoneticPr fontId="0" type="noConversion"/>
  <pageMargins left="0" right="0" top="0.39370078740157483" bottom="0.19685039370078741" header="0.23622047244094491" footer="0.19685039370078741"/>
  <pageSetup paperSize="9" scale="8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жкх</vt:lpstr>
      <vt:lpstr>жкх!Область_печати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2025-04-11T07:55:43Z</cp:lastPrinted>
  <dcterms:created xsi:type="dcterms:W3CDTF">1996-10-08T23:32:33Z</dcterms:created>
  <dcterms:modified xsi:type="dcterms:W3CDTF">2025-04-11T08:20:41Z</dcterms:modified>
</cp:coreProperties>
</file>